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Republic Polytechnic\Student Development\AY2022 SMC SD Roadmap\Communication plan_DMC\"/>
    </mc:Choice>
  </mc:AlternateContent>
  <xr:revisionPtr revIDLastSave="38" documentId="8_{A003FEE0-C5FC-4556-A737-EEA04A52E2C7}" xr6:coauthVersionLast="36" xr6:coauthVersionMax="36" xr10:uidLastSave="{58257BE5-B97F-435A-A6FF-5AFBB89FDD05}"/>
  <bookViews>
    <workbookView xWindow="0" yWindow="0" windowWidth="23040" windowHeight="8484" xr2:uid="{C318A251-8DD1-46EB-9EB4-58432CD0DC42}"/>
  </bookViews>
  <sheets>
    <sheet name="Online Learning Courses" sheetId="1" r:id="rId1"/>
    <sheet name="MarketPlace Courses" sheetId="2" r:id="rId2"/>
  </sheets>
  <definedNames>
    <definedName name="_xlnm._FilterDatabase" localSheetId="0" hidden="1">'Online Learning Courses'!$A$5:$E$101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8" i="1" l="1"/>
  <c r="E207" i="1"/>
  <c r="E206" i="1"/>
  <c r="E205" i="1"/>
  <c r="E204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3" i="1"/>
  <c r="E92" i="1"/>
  <c r="E91" i="1"/>
  <c r="E90" i="1"/>
  <c r="E89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00" i="1" l="1"/>
  <c r="E138" i="1"/>
  <c r="E203" i="1"/>
</calcChain>
</file>

<file path=xl/sharedStrings.xml><?xml version="1.0" encoding="utf-8"?>
<sst xmlns="http://schemas.openxmlformats.org/spreadsheetml/2006/main" count="877" uniqueCount="573">
  <si>
    <t>SNO</t>
  </si>
  <si>
    <t>Course Title</t>
  </si>
  <si>
    <t>Cert in Learning Domain</t>
  </si>
  <si>
    <t>Course Link</t>
  </si>
  <si>
    <t>Duration (hours)</t>
  </si>
  <si>
    <t>Remarks</t>
  </si>
  <si>
    <t>1</t>
  </si>
  <si>
    <t>Become an SEO Expert</t>
  </si>
  <si>
    <t>Digital Marketing</t>
  </si>
  <si>
    <t>https://www.linkedin.com/learning/paths/become-an-seo-expert?u=41614228</t>
  </si>
  <si>
    <t>1.1</t>
  </si>
  <si>
    <t>SEO Foundations</t>
  </si>
  <si>
    <t>https://www.linkedin.com/learning/seo-foundations-2?pathUrn=urn%3Ali%3AlyndaLearningPath%3A56d9c6253dd5598504e5dbf1&amp;u=41614228</t>
  </si>
  <si>
    <t>1.2</t>
  </si>
  <si>
    <t>SEO: Link Building in Depth</t>
  </si>
  <si>
    <t>https://www.linkedin.com/learning/seo-link-building-in-depth-2?pathUrn=urn%3Ali%3AlyndaLearningPath%3A56d9c6253dd5598504e5dbf1&amp;u=41614228</t>
  </si>
  <si>
    <t>1.3</t>
  </si>
  <si>
    <t>SEO: Keyword Strategy</t>
  </si>
  <si>
    <t>https://www.linkedin.com/learning/seo-keyword-strategy-2?pathUrn=urn%3Ali%3AlyndaLearningPath%3A56d9c6253dd5598504e5dbf1&amp;u=41614228</t>
  </si>
  <si>
    <t>1.4</t>
  </si>
  <si>
    <t>SEO: Videos</t>
  </si>
  <si>
    <t>https://www.linkedin.com/learning/seo-videos-3?pathUrn=urn%3Ali%3AlyndaLearningPath%3A56d9c6253dd5598504e5dbf1&amp;u=41614228</t>
  </si>
  <si>
    <t>1.5</t>
  </si>
  <si>
    <t>Local SEO</t>
  </si>
  <si>
    <t>https://www.linkedin.com/learning/local-seo?pathUrn=urn%3Ali%3AlyndaLearningPath%3A56d9c6253dd5598504e5dbf1&amp;u=41614228</t>
  </si>
  <si>
    <t>1.6</t>
  </si>
  <si>
    <t>International SEO</t>
  </si>
  <si>
    <t>https://www.linkedin.com/learning/international-seo?pathUrn=urn%3Ali%3AlyndaLearningPath%3A56d9c6253dd5598504e5dbf1&amp;u=41614228</t>
  </si>
  <si>
    <t>2</t>
  </si>
  <si>
    <t>Become a Social Media Marketer</t>
  </si>
  <si>
    <t>https://www.linkedin.com/learning/paths/become-a-social-media-marketer?u=41614228</t>
  </si>
  <si>
    <t>2.1</t>
  </si>
  <si>
    <t>Social Media Marketing Foundations</t>
  </si>
  <si>
    <t>https://www.linkedin.com/learning/social-media-marketing-foundations-3?trk=search-result_learning_card_title&amp;upsellOrderOrigin=default_guest_learning</t>
  </si>
  <si>
    <t>2.2</t>
  </si>
  <si>
    <t>Social Media Marketing: Managing Online Communities</t>
  </si>
  <si>
    <t>https://www.linkedin.com/learning/social-media-marketing-managing-online-communities?trk=search-result_learning_card_title&amp;upsellOrderOrigin=default_guest_learning</t>
  </si>
  <si>
    <t>2.3</t>
  </si>
  <si>
    <t>Social Media Marketing for Small Business</t>
  </si>
  <si>
    <t>https://www.linkedin.com/learning/social-media-marketing-for-small-business?trk=search-result_learning_card_title&amp;upsellOrderOrigin=default_guest_learning</t>
  </si>
  <si>
    <t>2.4</t>
  </si>
  <si>
    <t>Social Media Marketing with Facebook and Twitter</t>
  </si>
  <si>
    <t>https://www.linkedin.com/learning/social-media-marketing-with-facebook-and-twitter-3?trk=search-result_learning_card_title&amp;upsellOrderOrigin=default_guest_learning</t>
  </si>
  <si>
    <t>2,5</t>
  </si>
  <si>
    <t>Marketing on Twitter</t>
  </si>
  <si>
    <t>https://www.linkedin.com/learning/marketing-on-twitter-2?trk=search-result_learning_card_title&amp;upsellOrderOrigin=default_guest_learning</t>
  </si>
  <si>
    <t>2.6</t>
  </si>
  <si>
    <t>Marketing on Facebook</t>
  </si>
  <si>
    <t>https://www.linkedin.com/learning/marketing-on-facebook-2?trk=search-result_learning_card_title&amp;upsellOrderOrigin=default_guest_learning</t>
  </si>
  <si>
    <t>2.7</t>
  </si>
  <si>
    <t>Advertising on Facebook</t>
  </si>
  <si>
    <t>https://www.linkedin.com/learning/advertising-on-facebook-2?trk=search-result_learning_card_title&amp;upsellOrderOrigin=default_guest_learning</t>
  </si>
  <si>
    <t>2.8</t>
  </si>
  <si>
    <t>Advertising on Instagram</t>
  </si>
  <si>
    <t>https://www.linkedin.com/learning/advertising-on-instagram-2?trk=search-result_learning_card_title&amp;upsellOrderOrigin=default_guest_learning</t>
  </si>
  <si>
    <t>2.9</t>
  </si>
  <si>
    <t>Advertising on Youtube</t>
  </si>
  <si>
    <t>https://www.linkedin.com/learning/advertising-on-youtube-2?trk=search-result_learning_card_title&amp;upsellOrderOrigin=default_guest_learning</t>
  </si>
  <si>
    <t>2.10</t>
  </si>
  <si>
    <t>Social Media Marketing: ROI</t>
  </si>
  <si>
    <t>https://www.linkedin.com/learning/social-media-marketing-roi-2?trk=search-result_learning_card_title&amp;upsellOrderOrigin=default_guest_learning</t>
  </si>
  <si>
    <t>2.11</t>
  </si>
  <si>
    <t>Social Media Marketing: Strategy and Optimization</t>
  </si>
  <si>
    <t>https://www.linkedin.com/learning/social-media-marketing-strategy-and-optimization?trk=search-result_learning_card_title&amp;upsellOrderOrigin=default_guest_learning</t>
  </si>
  <si>
    <t>3</t>
  </si>
  <si>
    <t>Become a Social Media Advertising Specialist</t>
  </si>
  <si>
    <t>https://www.linkedin.com/learning/paths/become-a-social-media-advertising-specialist?u=41614228</t>
  </si>
  <si>
    <t>3.1</t>
  </si>
  <si>
    <t>3.2</t>
  </si>
  <si>
    <t>Branding Foundations</t>
  </si>
  <si>
    <t>https://www.linkedin.com/learning/branding-foundations-2?pathUrn=urn%3Ali%3AlyndaLearningPath%3A5a7e06ba498e410ce2d754d4&amp;u=41614228</t>
  </si>
  <si>
    <t>3.3</t>
  </si>
  <si>
    <t>3.4</t>
  </si>
  <si>
    <t>Advertising on Twitter</t>
  </si>
  <si>
    <t>https://www.linkedin.com/learning/advertising-on-twitter-3?pathUrn=urn%3Ali%3AlyndaLearningPath%3A5a7e06ba498e410ce2d754d4&amp;u=41614228</t>
  </si>
  <si>
    <t>3.5</t>
  </si>
  <si>
    <t>3.6</t>
  </si>
  <si>
    <t>Advertising on Pinterest</t>
  </si>
  <si>
    <t>https://www.linkedin.com/learning/advertising-on-pinterest-2?pathUrn=urn%3Ali%3AlyndaLearningPath%3A5a7e06ba498e410ce2d754d4&amp;u=41614228</t>
  </si>
  <si>
    <t>3.7</t>
  </si>
  <si>
    <t>3.8</t>
  </si>
  <si>
    <t>Ideation for Marketers</t>
  </si>
  <si>
    <t>https://www.linkedin.com/learning/ideation-for-marketers?pathUrn=urn%3Ali%3AlyndaLearningPath%3A5a7e06ba498e410ce2d754d4&amp;u=41614228</t>
  </si>
  <si>
    <t>3,9</t>
  </si>
  <si>
    <t>Advanced Branding</t>
  </si>
  <si>
    <t>https://www.linkedin.com/learning/advanced-branding?pathUrn=urn%3Ali%3AlyndaLearningPath%3A5a7e06ba498e410ce2d754d4&amp;u=41614228</t>
  </si>
  <si>
    <t>3.10</t>
  </si>
  <si>
    <t>Marketing Foundations: Integrated Marketing Strategies</t>
  </si>
  <si>
    <t>https://www.linkedin.com/learning/marketing-foundations-integrated-marketing-strategies?pathUrn=urn%3Ali%3AlyndaLearningPath%3A5a7e06ba498e410ce2d754d4&amp;u=41614228</t>
  </si>
  <si>
    <t>4</t>
  </si>
  <si>
    <t>Improve Your Digital Marketing Skills</t>
  </si>
  <si>
    <t>https://www.linkedin.com/learning/paths/improve-your-digital-marketing-skills?u=41614228</t>
  </si>
  <si>
    <t>4.1</t>
  </si>
  <si>
    <t>Online Marketing Foundations</t>
  </si>
  <si>
    <t>https://www.linkedin.com/learning/online-marketing-foundations-3?pathUrn=urn%3Ali%3AlyndaLearningPath%3A589b896f498e7ab27c1ba998&amp;u=41614228</t>
  </si>
  <si>
    <t>4.2</t>
  </si>
  <si>
    <t>Content Marketing Foundation</t>
  </si>
  <si>
    <t>https://www.linkedin.com/learning/content-marketing-foundations-3?pathUrn=urn%3Ali%3AlyndaLearningPath%3A589b896f498e7ab27c1ba998&amp;u=41614228</t>
  </si>
  <si>
    <t>4.3</t>
  </si>
  <si>
    <t>Google Ads (Adwords) Essential Training</t>
  </si>
  <si>
    <t>https://www.linkedin.com/learning/google-ads-adwords-essential-training-2?pathUrn=urn%3Ali%3AlyndaLearningPath%3A589b896f498e7ab27c1ba998&amp;u=41614228</t>
  </si>
  <si>
    <t>4.4</t>
  </si>
  <si>
    <t>Mobile Marketing Foundation</t>
  </si>
  <si>
    <t>https://www.linkedin.com/learning/mobile-marketing-foundations-2?pathUrn=urn%3Ali%3AlyndaLearningPath%3A589b896f498e7ab27c1ba998&amp;u=41614228</t>
  </si>
  <si>
    <t>4.5</t>
  </si>
  <si>
    <t>4.6</t>
  </si>
  <si>
    <t>4.7</t>
  </si>
  <si>
    <t>4.8</t>
  </si>
  <si>
    <t>4.9</t>
  </si>
  <si>
    <t>4,10</t>
  </si>
  <si>
    <t>Employer Branding on Linkedin</t>
  </si>
  <si>
    <t>https://www.linkedin.com/learning/employer-branding-on-linkedin?pathUrn=urn%3Ali%3AlyndaLearningPath%3A589b896f498e7ab27c1ba998&amp;u=41614228</t>
  </si>
  <si>
    <t>4.11</t>
  </si>
  <si>
    <t>Optimizing Marketing Emails</t>
  </si>
  <si>
    <t>https://www.linkedin.com/learning/optimizing-marketing-emails?pathUrn=urn%3Ali%3AlyndaLearningPath%3A589b896f498e7ab27c1ba998&amp;u=41614228</t>
  </si>
  <si>
    <t>4.12</t>
  </si>
  <si>
    <t>Content Marketing: Newsletters</t>
  </si>
  <si>
    <t>https://www.linkedin.com/learning/content-marketing-newsletters-2?pathUrn=urn%3Ali%3AlyndaLearningPath%3A589b896f498e7ab27c1ba998&amp;u=41614228</t>
  </si>
  <si>
    <t>4.13</t>
  </si>
  <si>
    <t>Marketing and Monetizing on Youtube</t>
  </si>
  <si>
    <t>https://www.linkedin.com/learning/marketing-and-monetizing-on-youtube-3?pathUrn=urn%3Ali%3AlyndaLearningPath%3A589b896f498e7ab27c1ba998&amp;u=41614228</t>
  </si>
  <si>
    <t>4.14</t>
  </si>
  <si>
    <t>Learning Conversion Rate Optimization</t>
  </si>
  <si>
    <t>https://www.linkedin.com/learning/learning-conversion-rate-optimization-2?pathUrn=urn%3Ali%3AlyndaLearningPath%3A589b896f498e7ab27c1ba998&amp;u=41614228</t>
  </si>
  <si>
    <t>4.15</t>
  </si>
  <si>
    <t>Google Analytics Essential Training</t>
  </si>
  <si>
    <t>https://www.linkedin.com/learning/google-analytics-essential-training-5?pathUrn=urn%3Ali%3AlyndaLearningPath%3A589b896f498e7ab27c1ba998&amp;u=41614228</t>
  </si>
  <si>
    <t>5</t>
  </si>
  <si>
    <t>Become an Online Marketing Manager</t>
  </si>
  <si>
    <t>https://www.linkedin.com/learning/paths/become-an-online-marketing-manager?u=41614228</t>
  </si>
  <si>
    <t>5.1</t>
  </si>
  <si>
    <t>5.2</t>
  </si>
  <si>
    <t>Growth Hacking Foundations</t>
  </si>
  <si>
    <t>https://www.linkedin.com/learning/growth-hacking-foundations?pathUrn=urn%3Ali%3AlyndaLearningPath%3A59b705dc498e1241f844fcca&amp;u=41614228</t>
  </si>
  <si>
    <t>5.3</t>
  </si>
  <si>
    <t>5.4</t>
  </si>
  <si>
    <t>5.5</t>
  </si>
  <si>
    <t>5.6</t>
  </si>
  <si>
    <t>Email and Newsletter Marketing Foundations</t>
  </si>
  <si>
    <t>https://www.linkedin.com/learning/email-and-newsletter-marketing-foundations?pathUrn=urn%3Ali%3AlyndaLearningPath%3A59b705dc498e1241f844fcca&amp;u=41614228</t>
  </si>
  <si>
    <t>5.7</t>
  </si>
  <si>
    <t>5.8</t>
  </si>
  <si>
    <t>5.9</t>
  </si>
  <si>
    <t>5.10</t>
  </si>
  <si>
    <t>5.11</t>
  </si>
  <si>
    <t>Sketch for UX Design</t>
  </si>
  <si>
    <t>https://www.linkedin.com/learning/sketch-for-ux-design-2?pathUrn=urn%3Ali%3AlyndaLearningPath%3A59b705dc498e1241f844fcca&amp;u=41614228</t>
  </si>
  <si>
    <t>6</t>
  </si>
  <si>
    <t>Become a Digital Advertising Specialist</t>
  </si>
  <si>
    <t>https://www.linkedin.com/learning/paths/become-a-digital-advertising-specialist?u=41614228</t>
  </si>
  <si>
    <t>6.1</t>
  </si>
  <si>
    <t>6.2</t>
  </si>
  <si>
    <t>6.3</t>
  </si>
  <si>
    <t>6.4</t>
  </si>
  <si>
    <t>6.5</t>
  </si>
  <si>
    <t>Learning Google Tag Manager</t>
  </si>
  <si>
    <t>https://www.linkedin.com/learning/learning-google-tag-manager?pathUrn=urn%3Ali%3AlyndaLearningPath%3A5a7e07ed498e2e23103a57e8&amp;u=41614228</t>
  </si>
  <si>
    <t>6.6</t>
  </si>
  <si>
    <t>6.7</t>
  </si>
  <si>
    <t>Building an Integrated Online Marketing Plan</t>
  </si>
  <si>
    <t>https://www.linkedin.com/learning/building-an-integrated-online-marketing-plan?pathUrn=urn%3Ali%3AlyndaLearningPath%3A5a7e07ed498e2e23103a57e8&amp;u=41614228</t>
  </si>
  <si>
    <t>6.8</t>
  </si>
  <si>
    <t>Learning to Write Marketing Copy</t>
  </si>
  <si>
    <t>https://www.linkedin.com/learning/learning-to-write-marketing-copy?pathUrn=urn%3Ali%3AlyndaLearningPath%3A5a7e07ed498e2e23103a57e8&amp;u=41614228</t>
  </si>
  <si>
    <t>7</t>
  </si>
  <si>
    <t>Become a Content Strategist</t>
  </si>
  <si>
    <t>https://www.linkedin.com/learning/paths/become-a-content-strategist-2?u=41614228</t>
  </si>
  <si>
    <t>7.1</t>
  </si>
  <si>
    <t>7.2</t>
  </si>
  <si>
    <t>Business Storytelling with C.C. Chapman</t>
  </si>
  <si>
    <t>https://www.linkedin.com/learning/business-storytelling-with-c-c-chapman?pathUrn=urn%3Ali%3AlyndaLearningPath%3A5808f4843dd5598d00538565&amp;u=41614228</t>
  </si>
  <si>
    <t>7.3</t>
  </si>
  <si>
    <t>7.4</t>
  </si>
  <si>
    <t>UX Foundations: Content Strategy</t>
  </si>
  <si>
    <t>https://www.linkedin.com/learning/ux-foundations-content-strategy?pathUrn=urn%3Ali%3AlyndaLearningPath%3A5808f4843dd5598d00538565&amp;u=41614228</t>
  </si>
  <si>
    <t>7.5</t>
  </si>
  <si>
    <t>7.6</t>
  </si>
  <si>
    <t>Content Marketing: Staying Relevant</t>
  </si>
  <si>
    <t>https://www.linkedin.com/learning/content-marketing-staying-relevant?pathUrn=urn%3Ali%3AlyndaLearningPath%3A5808f4843dd5598d00538565&amp;u=41614228</t>
  </si>
  <si>
    <t>7.7</t>
  </si>
  <si>
    <t>7.8</t>
  </si>
  <si>
    <t>7.9</t>
  </si>
  <si>
    <t>7.10</t>
  </si>
  <si>
    <t>Content Marketing: Blogs</t>
  </si>
  <si>
    <t>https://www.linkedin.com/learning/content-marketing-blogs?pathUrn=urn%3Ali%3AlyndaLearningPath%3A5808f4843dd5598d00538565&amp;u=41614228</t>
  </si>
  <si>
    <t>7.11</t>
  </si>
  <si>
    <t>7.12</t>
  </si>
  <si>
    <t>7.13</t>
  </si>
  <si>
    <t>Creating an Editorial Calendar</t>
  </si>
  <si>
    <t>https://www.linkedin.com/learning/creating-an-editorial-calendar-2?pathUrn=urn%3Ali%3AlyndaLearningPath%3A5808f4843dd5598d00538565&amp;u=41614228</t>
  </si>
  <si>
    <t>8</t>
  </si>
  <si>
    <t>Other Digital Marketing Courses</t>
  </si>
  <si>
    <t>No Learning Path</t>
  </si>
  <si>
    <t>8.1</t>
  </si>
  <si>
    <t>Social Media Marketing Trends</t>
  </si>
  <si>
    <t>https://www.linkedin.com/learning/social-media-marketing-trends?u=41614228</t>
  </si>
  <si>
    <t>8.2</t>
  </si>
  <si>
    <t>Affiliate Marketing Foundations</t>
  </si>
  <si>
    <t>https://www.linkedin.com/learning/affiliate-marketing-foundations?u=41614228</t>
  </si>
  <si>
    <t>8.3</t>
  </si>
  <si>
    <t>Marketing Tools: Digital Marketing</t>
  </si>
  <si>
    <t>https://www.linkedin.com/learning/marketing-tools-digital-marketing-2?u=41614228</t>
  </si>
  <si>
    <t>8.4</t>
  </si>
  <si>
    <t>Marketing Analytics: Presenting Digital Marketing Data</t>
  </si>
  <si>
    <t>https://www.linkedin.com/learning/marketing-analytics-presenting-digital-marketing-data?u=41614228</t>
  </si>
  <si>
    <t>8.5</t>
  </si>
  <si>
    <t>Google Analytics 4 (GA4) Essential Training</t>
  </si>
  <si>
    <t>https://www.linkedin.com/learning/google-analytics-4-ga4-essential-training?u=41614228</t>
  </si>
  <si>
    <t>8.6</t>
  </si>
  <si>
    <t>Social Media Monitoring: Strategies and Skills</t>
  </si>
  <si>
    <t>https://www.linkedin.com/learning/social-media-monitoring-strategies-and-skills?u=41614228</t>
  </si>
  <si>
    <t>9</t>
  </si>
  <si>
    <t>Get Ahead in the On-Demand Gig Economy</t>
  </si>
  <si>
    <t>Entrepreneurship</t>
  </si>
  <si>
    <t>https://www.linkedin.com/learning/paths/get-ahead-in-the-on-demand-gig-economy?u=41614228</t>
  </si>
  <si>
    <t>9.1</t>
  </si>
  <si>
    <t>Starting Your Career in the On-Demand Economy</t>
  </si>
  <si>
    <t>https://www.linkedin.com/learning/starting-your-career-in-the-on-demand-economy?pathUrn=urn%3Ali%3AlyndaLearningPath%3A5937080d498e819cb5965199&amp;u=41614228</t>
  </si>
  <si>
    <t>9.2</t>
  </si>
  <si>
    <t>Making Money with Airbnb</t>
  </si>
  <si>
    <t>https://www.linkedin.com/learning/making-money-with-airbnb?pathUrn=urn%3Ali%3AlyndaLearningPath%3A5937080d498e819cb5965199&amp;u=41614228</t>
  </si>
  <si>
    <t>9.3</t>
  </si>
  <si>
    <t>Making Money with VRBO</t>
  </si>
  <si>
    <t>https://www.linkedin.com/learning/making-money-with-vrbo?pathUrn=urn%3Ali%3AlyndaLearningPath%3A5937080d498e819cb5965199&amp;u=41614228</t>
  </si>
  <si>
    <t>9.4</t>
  </si>
  <si>
    <t>Time Management Fundamentals</t>
  </si>
  <si>
    <t>https://www.linkedin.com/learning/time-management-fundamentals?pathUrn=urn%3Ali%3AlyndaLearningPath%3A5937080d498e819cb5965199&amp;u=41614228</t>
  </si>
  <si>
    <t>9.5</t>
  </si>
  <si>
    <t>Business Etiquette: Phone, Email and Text</t>
  </si>
  <si>
    <t>https://www.linkedin.com/learning/business-etiquette-phone-email-and-text?pathUrn=urn%3Ali%3AlyndaLearningPath%3A5937080d498e819cb5965199&amp;u=41614228</t>
  </si>
  <si>
    <t>9.6</t>
  </si>
  <si>
    <t>Managing Your Personal Finances</t>
  </si>
  <si>
    <t>https://www.linkedin.com/learning/managing-your-personal-finances?pathUrn=urn%3Ali%3AlyndaLearningPath%3A5937080d498e819cb5965199&amp;u=41614228</t>
  </si>
  <si>
    <t>9.7</t>
  </si>
  <si>
    <t>Entrepreneurship Foundations</t>
  </si>
  <si>
    <t>https://www.linkedin.com/learning/entrepreneurship-foundations-2?pathUrn=urn%3Ali%3AlyndaLearningPath%3A5937080d498e819cb5965199&amp;u=41614228</t>
  </si>
  <si>
    <t>10</t>
  </si>
  <si>
    <t>Become a Small Business Owner</t>
  </si>
  <si>
    <t>https://www.linkedin.com/learning/paths/become-a-small-business-owner?u=41614228</t>
  </si>
  <si>
    <t>10.1</t>
  </si>
  <si>
    <t>Guy Kawasaki on Entrepreneurship</t>
  </si>
  <si>
    <t>https://www.linkedin.com/learning/guy-kawasaki-on-entrepreneurship?pathUrn=urn%3Ali%3AlyndaLearningPath%3A56dfb8ae92015a33b4908fdb&amp;u=41614228</t>
  </si>
  <si>
    <t>10.2</t>
  </si>
  <si>
    <t>10.3</t>
  </si>
  <si>
    <t>Entrepreneurship: Finding and Testing Your Business Idea</t>
  </si>
  <si>
    <t>https://www.linkedin.com/learning/entrepreneurship-finding-and-testing-your-business-idea?pathUrn=urn%3Ali%3AlyndaLearningPath%3A56dfb8ae92015a33b4908fdb&amp;u=41614228</t>
  </si>
  <si>
    <t>10.4</t>
  </si>
  <si>
    <t>Understanding Business</t>
  </si>
  <si>
    <t>https://www.linkedin.com/learning/understanding-business?pathUrn=urn%3Ali%3AlyndaLearningPath%3A56dfb8ae92015a33b4908fdb&amp;u=41614228</t>
  </si>
  <si>
    <t>10.5</t>
  </si>
  <si>
    <t>Creating a Business Plan</t>
  </si>
  <si>
    <t>https://www.linkedin.com/learning/creating-a-business-plan-2?pathUrn=urn%3Ali%3AlyndaLearningPath%3A56dfb8ae92015a33b4908fdb&amp;u=41614228</t>
  </si>
  <si>
    <t>10.6</t>
  </si>
  <si>
    <t>Setting Up Your Small Business as a Legal Entity</t>
  </si>
  <si>
    <t>https://www.linkedin.com/learning/setting-up-your-small-business-as-a-legal-entity?pathUrn=urn%3Ali%3AlyndaLearningPath%3A56dfb8ae92015a33b4908fdb&amp;u=41614228</t>
  </si>
  <si>
    <t>10.7</t>
  </si>
  <si>
    <t>Entrepreneurship: Raising Startup Capital</t>
  </si>
  <si>
    <t>https://www.linkedin.com/learning/entrepreneurship-raising-startup-capital?pathUrn=urn%3Ali%3AlyndaLearningPath%3A56dfb8ae92015a33b4908fdb&amp;u=41614228</t>
  </si>
  <si>
    <t>10.8</t>
  </si>
  <si>
    <t>Finance Essentials for Small Business</t>
  </si>
  <si>
    <t>https://www.linkedin.com/learning/finance-essentials-for-small-business?pathUrn=urn%3Ali%3AlyndaLearningPath%3A56dfb8ae92015a33b4908fdb&amp;u=41614228</t>
  </si>
  <si>
    <t>10.9</t>
  </si>
  <si>
    <t>Starting a Business with Family and Friends</t>
  </si>
  <si>
    <t>https://www.linkedin.com/learning/starting-a-business-with-family-and-friends?u=41614228</t>
  </si>
  <si>
    <t>10.10</t>
  </si>
  <si>
    <t>Finance Foundations: Income Taxes</t>
  </si>
  <si>
    <t>https://www.linkedin.com/learning/finance-foundations-income-taxes-2?pathUrn=urn%3Ali%3AlyndaLearningPath%3A56dfb8ae92015a33b4908fdb&amp;u=41614228</t>
  </si>
  <si>
    <t>10.11</t>
  </si>
  <si>
    <t>Balancing Work and Life</t>
  </si>
  <si>
    <t>https://www.linkedin.com/learning/balancing-work-and-life?pathUrn=urn%3Ali%3AlyndaLearningPath%3A56dfb8ae92015a33b4908fdb&amp;u=41614228</t>
  </si>
  <si>
    <t>11</t>
  </si>
  <si>
    <t>Become a Craft Business Owner</t>
  </si>
  <si>
    <t>https://www.linkedin.com/learning/paths/become-a-craft-business-owner?u=41614228</t>
  </si>
  <si>
    <t>11.1</t>
  </si>
  <si>
    <t>11.2</t>
  </si>
  <si>
    <t>11.3</t>
  </si>
  <si>
    <t>11.4</t>
  </si>
  <si>
    <t>11.5</t>
  </si>
  <si>
    <t>Sales Secret for Small Business</t>
  </si>
  <si>
    <t>https://www.linkedin.com/learning/sales-secrets-for-small-business?contextUrn=urn%3Ali%3AlyndaLearningPath%3A56d7a02f3dd559b764b88a8c&amp;u=41614228</t>
  </si>
  <si>
    <t>11.6</t>
  </si>
  <si>
    <t>Learning Craft Photography</t>
  </si>
  <si>
    <t>https://www.linkedin.com/learning/learning-craft-photography?contextUrn=urn%3Ali%3AlyndaLearningPath%3A56d7a02f3dd559b764b88a8c&amp;u=41614228</t>
  </si>
  <si>
    <t>11.7</t>
  </si>
  <si>
    <t>Advanced Craft Photography</t>
  </si>
  <si>
    <t>https://www.linkedin.com/learning/advanced-craft-photography?contextUrn=urn%3Ali%3AlyndaLearningPath%3A56d7a02f3dd559b764b88a8c&amp;u=41614228</t>
  </si>
  <si>
    <t>11.8</t>
  </si>
  <si>
    <t>Customer Service Foundations</t>
  </si>
  <si>
    <t>https://www.linkedin.com/learning/customer-service-foundations-2?contextUrn=urn%3Ali%3AlyndaLearningPath%3A56d7a02f3dd559b764b88a8c&amp;u=41614228</t>
  </si>
  <si>
    <t>12</t>
  </si>
  <si>
    <t>Become a Design Business Owner</t>
  </si>
  <si>
    <t>https://www.linkedin.com/learning/paths/become-a-design-business-owner?u=41614228</t>
  </si>
  <si>
    <t>12.1</t>
  </si>
  <si>
    <t>12.2</t>
  </si>
  <si>
    <t>Running a Design Business: Freelancing</t>
  </si>
  <si>
    <t>https://www.linkedin.com/learning/running-a-design-business-freelancing?contextUrn=urn%3Ali%3AlyndaLearningPath%3A56d7a18e3dd559b764b88a8d&amp;u=41614228</t>
  </si>
  <si>
    <t>12.3</t>
  </si>
  <si>
    <t>Running a Design Business: Starting Small</t>
  </si>
  <si>
    <t>https://www.linkedin.com/learning/running-a-design-business-starting-small?contextUrn=urn%3Ali%3AlyndaLearningPath%3A56d7a18e3dd559b764b88a8d&amp;u=41614228</t>
  </si>
  <si>
    <t>12.4</t>
  </si>
  <si>
    <t>https://www.linkedin.com/learning/creating-a-business-plan-2?contextUrn=urn%3Ali%3AlyndaLearningPath%3A56d7a18e3dd559b764b88a8d&amp;u=41614228</t>
  </si>
  <si>
    <t>12.5</t>
  </si>
  <si>
    <t>Running a Design Business: Creative Briefs</t>
  </si>
  <si>
    <t>https://www.linkedin.com/learning/running-a-design-business-creative-briefs?contextUrn=urn%3Ali%3AlyndaLearningPath%3A56d7a18e3dd559b764b88a8d&amp;u=41614228</t>
  </si>
  <si>
    <t>12.6</t>
  </si>
  <si>
    <t>Running a Design Business: Pricing and Estimating</t>
  </si>
  <si>
    <t>https://www.linkedin.com/learning/running-a-design-business-pricing-and-estimating?contextUrn=urn%3Ali%3AlyndaLearningPath%3A56d7a18e3dd559b764b88a8d&amp;u=41614228</t>
  </si>
  <si>
    <t>12.7</t>
  </si>
  <si>
    <t>Running a Design Business: Designer-Client Agreements</t>
  </si>
  <si>
    <t>https://www.linkedin.com/learning/running-a-design-business-designer-client-agreements?contextUrn=urn%3Ali%3AlyndaLearningPath%3A56d7a18e3dd559b764b88a8d&amp;u=41614228</t>
  </si>
  <si>
    <t>12.8</t>
  </si>
  <si>
    <t>Running a Design Business: Presentation Skills</t>
  </si>
  <si>
    <t>https://www.linkedin.com/learning/running-a-design-business-presentation-skills?contextUrn=urn%3Ali%3AlyndaLearningPath%3A56d7a18e3dd559b764b88a8d&amp;u=41614228</t>
  </si>
  <si>
    <t>12.9</t>
  </si>
  <si>
    <t>Sales Secrets for Small Business</t>
  </si>
  <si>
    <t>https://www.linkedin.com/learning/sales-secrets-for-small-business?contextUrn=urn%3Ali%3AlyndaLearningPath%3A56d7a18e3dd559b764b88a8d&amp;u=41614228</t>
  </si>
  <si>
    <t>12.10</t>
  </si>
  <si>
    <t>Running a Design Business: Self Promotion</t>
  </si>
  <si>
    <t>https://www.linkedin.com/learning/running-a-design-business-self-promotion?contextUrn=urn%3Ali%3AlyndaLearningPath%3A56d7a18e3dd559b764b88a8d&amp;u=41614228</t>
  </si>
  <si>
    <t>13</t>
  </si>
  <si>
    <t>Build a Web Design Business</t>
  </si>
  <si>
    <t>https://www.linkedin.com/learning/paths/build-a-web-design-business?u=41614228</t>
  </si>
  <si>
    <t>13.1</t>
  </si>
  <si>
    <t>Running a Web Design Business: Defining Your Business Structure</t>
  </si>
  <si>
    <t>https://www.linkedin.com/learning/running-a-web-design-business-defining-your-business-structure?contextUrn=urn%3Ali%3AlyndaLearningPath%3A5a7e159c498eb83924bbb825&amp;u=41614228</t>
  </si>
  <si>
    <t>13.2</t>
  </si>
  <si>
    <t>Running a Web Design Business: Defining Success</t>
  </si>
  <si>
    <t>https://www.linkedin.com/learning/running-a-web-design-business-defining-success?contextUrn=urn%3Ali%3AlyndaLearningPath%3A5a7e159c498eb83924bbb825&amp;u=41614228</t>
  </si>
  <si>
    <t>13.3</t>
  </si>
  <si>
    <t>Planning a Web Design Portfolio: Growing Your Freelance Business</t>
  </si>
  <si>
    <t>https://www.linkedin.com/learning/planning-a-web-design-portfolio-growing-your-freelance-business?contextUrn=urn%3Ali%3AlyndaLearningPath%3A5a7e159c498eb83924bbb825&amp;u=41614228</t>
  </si>
  <si>
    <t>14</t>
  </si>
  <si>
    <t>Other Entrepreneurship Courses</t>
  </si>
  <si>
    <t>14.1</t>
  </si>
  <si>
    <t>Entrepreneurship: Bootstrapping Your Business</t>
  </si>
  <si>
    <t>https://www.linkedin.com/learning/entrepreneurship-bootstrapping-your-business?u=41614228</t>
  </si>
  <si>
    <t>14.2</t>
  </si>
  <si>
    <t>Running a Video Production Business</t>
  </si>
  <si>
    <t>https://www.linkedin.com/learning/running-a-video-production-business?u=41614228</t>
  </si>
  <si>
    <t>15</t>
  </si>
  <si>
    <t>Become a Data Analyst</t>
  </si>
  <si>
    <t>Data Analytics</t>
  </si>
  <si>
    <t xml:space="preserve">https://www.linkedin.com/learning/paths/become-a-data-analyst?u=41614228 </t>
  </si>
  <si>
    <t>15.1</t>
  </si>
  <si>
    <t>Learning Data Analytics</t>
  </si>
  <si>
    <t>https://www.linkedin.com/learning/learning-data-analytics-2/</t>
  </si>
  <si>
    <t>15.2</t>
  </si>
  <si>
    <t>Data Fluency: Exploring and Describing Data</t>
  </si>
  <si>
    <t>https://www.linkedin.com/learning/data-fluency-exploring-and-describing-data/gather-greater-insight-and-make-better-decisions-with-your-data</t>
  </si>
  <si>
    <t>15.3</t>
  </si>
  <si>
    <t>Excel Statistics Essential Training: 1</t>
  </si>
  <si>
    <t>https://www.linkedin.com/learning/excel-statistics-essential-training-1</t>
  </si>
  <si>
    <t>15.4</t>
  </si>
  <si>
    <t>Learning Excel: Data Analysis</t>
  </si>
  <si>
    <t>https://www.linkedin.com/learning/learning-excel-data-analysis</t>
  </si>
  <si>
    <t>15.5</t>
  </si>
  <si>
    <t>Learning Data Visualization</t>
  </si>
  <si>
    <t>https://www.linkedin.com/learning/learning-data-visualization-3</t>
  </si>
  <si>
    <t>15.6</t>
  </si>
  <si>
    <t>Power BI Essential Training</t>
  </si>
  <si>
    <t>https://www.linkedin.com/learning/power-bi-essential-training-3</t>
  </si>
  <si>
    <t>15.7</t>
  </si>
  <si>
    <t>Tableau Essential Training (2020.1)</t>
  </si>
  <si>
    <t>https://www.linkedin.com/learning/tableau-essential-training-2020-1</t>
  </si>
  <si>
    <t>16</t>
  </si>
  <si>
    <t>Become a Data Visualization Specialist: Concepts</t>
  </si>
  <si>
    <t>https://www.linkedin.com/learning/paths/become-a-data-visualization-specialist-concepts</t>
  </si>
  <si>
    <t>16.1</t>
  </si>
  <si>
    <t>Learning Data Science: Tell Stories With Data</t>
  </si>
  <si>
    <t>https://www.linkedin.com/learning/learning-data-science-tell-stories-with-data</t>
  </si>
  <si>
    <t>16.2</t>
  </si>
  <si>
    <t>Data Visualization: Storytelling</t>
  </si>
  <si>
    <t>https://www.linkedin.com/learning/data-visualization-storytelling</t>
  </si>
  <si>
    <t>16.3</t>
  </si>
  <si>
    <t>Designing an Infographic</t>
  </si>
  <si>
    <t>https://www.linkedin.com/learning/designing-an-infographic</t>
  </si>
  <si>
    <t>16.4</t>
  </si>
  <si>
    <t>16.5</t>
  </si>
  <si>
    <t>Designing a Data Visualization</t>
  </si>
  <si>
    <t>https://www.linkedin.com/learning/designing-a-data-visualization</t>
  </si>
  <si>
    <t>16.6</t>
  </si>
  <si>
    <t>Data Visualization: Best Practices</t>
  </si>
  <si>
    <t>https://www.linkedin.com/learning/data-visualization-best-practices</t>
  </si>
  <si>
    <t>16.7</t>
  </si>
  <si>
    <t>Data Visualization for Data Analysts</t>
  </si>
  <si>
    <t>https://www.linkedin.com/learning/data-visualization-for-data-analysts</t>
  </si>
  <si>
    <t>16.8</t>
  </si>
  <si>
    <t>Data Visualization Tips and Tricks</t>
  </si>
  <si>
    <t>https://www.linkedin.com/learning/data-visualization-tips-and-tricks</t>
  </si>
  <si>
    <t>17</t>
  </si>
  <si>
    <t>Other Data Analytics Courses</t>
  </si>
  <si>
    <t>17.1</t>
  </si>
  <si>
    <t>Cleaning, Transforming and Prepping Your Data With Tableau Prep</t>
  </si>
  <si>
    <t>https://www.linkedin.com/learning/cleaning-transforming-and-prepping-your-data-with-tableau-prep</t>
  </si>
  <si>
    <t>17.2</t>
  </si>
  <si>
    <t>Data Science Foundations: Fundamentals</t>
  </si>
  <si>
    <t>https://www.linkedin.com/learning/data-science-foundations-fundamentals-6</t>
  </si>
  <si>
    <t>17.3</t>
  </si>
  <si>
    <t>Introduction to Business Analytics</t>
  </si>
  <si>
    <t>https://www.linkedin.com/learning/introduction-to-business-analytics?u=41614228</t>
  </si>
  <si>
    <t>17.4</t>
  </si>
  <si>
    <t>Data Analytics for Students</t>
  </si>
  <si>
    <t>https://www.linkedin.com/learning/data-analytics-for-students?u=41614228</t>
  </si>
  <si>
    <t>17.5</t>
  </si>
  <si>
    <t>Data Visualization for Data Analysis and Analytics</t>
  </si>
  <si>
    <t>https://www.linkedin.com/learning/data-visualization-for-data-analysis-and-analytics?u=41614228</t>
  </si>
  <si>
    <t>18</t>
  </si>
  <si>
    <t>Master Microsoft Excel</t>
  </si>
  <si>
    <t>Digital Tools</t>
  </si>
  <si>
    <t>https://www.linkedin.com/learning/paths/master-microsoft-excel?u=41614228</t>
  </si>
  <si>
    <t>18.1</t>
  </si>
  <si>
    <t>Excel Essential Training (Office 365/Microsoft 365)</t>
  </si>
  <si>
    <t>https://www.linkedin.com/learning/excel-essential-training-office-365-microsoft-365?contextUrn=urn%3Ali%3AlyndaLearningPath%3A59b6fcc8498e1241f844fcc9&amp;u=41614228</t>
  </si>
  <si>
    <t>18.2</t>
  </si>
  <si>
    <t>Excel: Advanced Formulas and Functions</t>
  </si>
  <si>
    <t>https://www.linkedin.com/learning/excel-advanced-formulas-and-functions?contextUrn=urn%3Ali%3AlyndaLearningPath%3A59b6fcc8498e1241f844fcc9&amp;u=41614228</t>
  </si>
  <si>
    <t>18.3</t>
  </si>
  <si>
    <t>Excel: Advanced Formatting Techniques (365/2019)</t>
  </si>
  <si>
    <t>https://www.linkedin.com/learning/excel-advanced-formatting-techniques-365-2019?contextUrn=urn%3Ali%3AlyndaLearningPath%3A59b6fcc8498e1241f844fcc9&amp;u=41614228</t>
  </si>
  <si>
    <t>18.4</t>
  </si>
  <si>
    <t>Excel: Creating a Basic Dashboard</t>
  </si>
  <si>
    <t>https://www.linkedin.com/learning/excel-creating-a-basic-dashboard?contextUrn=urn%3Ali%3AlyndaLearningPath%3A59b6fcc8498e1241f844fcc9&amp;u=41614228</t>
  </si>
  <si>
    <t>18.5</t>
  </si>
  <si>
    <t>Excel: Charts in Depth</t>
  </si>
  <si>
    <t>https://www.linkedin.com/learning/excel-charts-in-depth?contextUrn=urn%3Ali%3AlyndaLearningPath%3A59b6fcc8498e1241f844fcc9&amp;u=41614228</t>
  </si>
  <si>
    <t>18.6</t>
  </si>
  <si>
    <t>Excel: PivotTables in Depth</t>
  </si>
  <si>
    <t>https://www.linkedin.com/learning/excel-pivottables-in-depth?contextUrn=urn%3Ali%3AlyndaLearningPath%3A59b6fcc8498e1241f844fcc9&amp;u=41614228</t>
  </si>
  <si>
    <t>18.7</t>
  </si>
  <si>
    <t>Cert Prep: Excel Associate - Microsoft Office Specialist for Office 2019 and Office 365</t>
  </si>
  <si>
    <t>https://www.linkedin.com/learning/cert-prep-excel-associate-microsoft-office-specialist-for-office-2019-and-office-365?contextUrn=urn%3Ali%3AlyndaLearningPath%3A59b6fcc8498e1241f844fcc9&amp;u=41614228</t>
  </si>
  <si>
    <t>18.8</t>
  </si>
  <si>
    <t>Cert Prep: Excel Expert - Microsoft Office Specialist for Office 2019 and Office 365</t>
  </si>
  <si>
    <t>https://www.linkedin.com/learning/cert-prep-excel-expert-microsoft-office-specialist-for-office-2019-and-office-365?contextUrn=urn%3Ali%3AlyndaLearningPath%3A59b6fcc8498e1241f844fcc9&amp;u=41614228</t>
  </si>
  <si>
    <t>19</t>
  </si>
  <si>
    <t>Master Excel for Data Science</t>
  </si>
  <si>
    <t>https://www.linkedin.com/learning/paths/master-excel-for-data-science</t>
  </si>
  <si>
    <t>19.1</t>
  </si>
  <si>
    <t>19.2</t>
  </si>
  <si>
    <t>Excel Statistics Essential Training: 2</t>
  </si>
  <si>
    <t>https://www.linkedin.com/learning/excel-statistics-essential-training-2-2</t>
  </si>
  <si>
    <t>19.3</t>
  </si>
  <si>
    <t>Excel 2016: Managing and Analyzing Data</t>
  </si>
  <si>
    <t>https://www.linkedin.com/learning/excel-2016-managing-and-analyzing-data</t>
  </si>
  <si>
    <t>19.4</t>
  </si>
  <si>
    <t>19.5</t>
  </si>
  <si>
    <t>Excel 2016: Data Validation in Depth</t>
  </si>
  <si>
    <t>https://www.linkedin.com/learning/excel-2016-data-validation-in-depth</t>
  </si>
  <si>
    <t>19.6</t>
  </si>
  <si>
    <t>R for Excel Users</t>
  </si>
  <si>
    <t>https://www.linkedin.com/learning/r-for-excel-users/</t>
  </si>
  <si>
    <t>19.7</t>
  </si>
  <si>
    <t>Excel VBA: Managing Files and Data (2014)</t>
  </si>
  <si>
    <t>https://www.linkedin.com/learning/excel-vba-managing-files-and-data-2014</t>
  </si>
  <si>
    <t>20</t>
  </si>
  <si>
    <t>Master Microsoft Word</t>
  </si>
  <si>
    <t>https://www.linkedin.com/learning/paths/master-microsoft-word?u=41614228</t>
  </si>
  <si>
    <t>20.1</t>
  </si>
  <si>
    <t>Word Essential Training (Office 365/Microsoft 365)</t>
  </si>
  <si>
    <t>https://www.linkedin.com/learning/word-essential-training-office-365-microsoft-365?contextUrn=urn%3Ali%3AlyndaLearningPath%3A59b6fb67498ec518b0f1805c&amp;u=41614228</t>
  </si>
  <si>
    <t>20.2</t>
  </si>
  <si>
    <t>Word 2016: Advanced Tips and Tricks</t>
  </si>
  <si>
    <t>https://www.linkedin.com/learning/word-2016-advanced-tips-and-tricks?contextUrn=urn%3Ali%3AlyndaLearningPath%3A59b6fb67498ec518b0f1805c&amp;u=41614228</t>
  </si>
  <si>
    <t>20.3</t>
  </si>
  <si>
    <t>Word 2016: Mail Merge in Depth</t>
  </si>
  <si>
    <t>https://www.linkedin.com/learning/word-2016-mail-merge-in-depth?contextUrn=urn%3Ali%3AlyndaLearningPath%3A59b6fb67498ec518b0f1805c&amp;u=41614228</t>
  </si>
  <si>
    <t>20.4</t>
  </si>
  <si>
    <t>Word 2016: Forms in Depth</t>
  </si>
  <si>
    <t>https://www.linkedin.com/learning/word-2016-forms-in-depth?contextUrn=urn%3Ali%3AlyndaLearningPath%3A59b6fb67498ec518b0f1805c&amp;u=41614228</t>
  </si>
  <si>
    <t>20.5</t>
  </si>
  <si>
    <t>Cert Prep: Word 2016 Microsoft Office Specialist (77-725)</t>
  </si>
  <si>
    <t>https://www.linkedin.com/learning/cert-prep-word-2016-microsoft-office-specialist-77-725?contextUrn=urn%3Ali%3AlyndaLearningPath%3A59b6fb67498ec518b0f1805c&amp;u=41614228</t>
  </si>
  <si>
    <t>20.6</t>
  </si>
  <si>
    <t>Cert Prep: Word 2016 Microsoft Office Expert (77-726)</t>
  </si>
  <si>
    <t>https://www.linkedin.com/learning/cert-prep-word-2016-microsoft-office-expert-77-726?contextUrn=urn%3Ali%3AlyndaLearningPath%3A59b6fb67498ec518b0f1805c&amp;u=41614228</t>
  </si>
  <si>
    <t>21</t>
  </si>
  <si>
    <t>Master Microsoft PowerPoint</t>
  </si>
  <si>
    <t>https://www.linkedin.com/learning/paths/master-microsoft-powerpoint?u=41614228</t>
  </si>
  <si>
    <t>21.1</t>
  </si>
  <si>
    <t>PowerPoint Essential Training (Office 365/Microsoft 365)</t>
  </si>
  <si>
    <t>https://www.linkedin.com/learning/powerpoint-essential-training-office-365-microsoft-365?contextUrn=urn%3Ali%3AlyndaLearningPath%3A5a147903498eaa2ec62c8fc6&amp;u=41614228</t>
  </si>
  <si>
    <t>21.2</t>
  </si>
  <si>
    <t>PowerPoint: Designing Better Slides</t>
  </si>
  <si>
    <t>https://www.linkedin.com/learning/powerpoint-designing-better-slides?contextUrn=urn%3Ali%3AlyndaLearningPath%3A5a147903498eaa2ec62c8fc6&amp;u=41614228</t>
  </si>
  <si>
    <t>21.3</t>
  </si>
  <si>
    <t>PowerPoint 2016: Tips and Tricks</t>
  </si>
  <si>
    <t>https://www.linkedin.com/learning/powerpoint-2016-tips-and-tricks?contextUrn=urn%3Ali%3AlyndaLearningPath%3A5a147903498eaa2ec62c8fc6&amp;u=41614228</t>
  </si>
  <si>
    <t>21.4</t>
  </si>
  <si>
    <t>Office 365 PowerPoint New Features: Designer and Morph</t>
  </si>
  <si>
    <t>https://www.linkedin.com/learning/office-365-powerpoint-new-features-designer-and-morph?contextUrn=urn%3Ali%3AlyndaLearningPath%3A5a147903498eaa2ec62c8fc6&amp;u=41614228</t>
  </si>
  <si>
    <t>21.5</t>
  </si>
  <si>
    <t>Cert Prep: PowerPoint 2016 Microsoft Office Specialist (77-729)</t>
  </si>
  <si>
    <t>https://www.linkedin.com/learning/cert-prep-powerpoint-2016-microsoft-office-specialist-77-729?contextUrn=urn%3Ali%3AlyndaLearningPath%3A5a147903498eaa2ec62c8fc6&amp;u=41614228</t>
  </si>
  <si>
    <t>22</t>
  </si>
  <si>
    <t>Improve Your Tableau Skills</t>
  </si>
  <si>
    <t>https://www.linkedin.com/learning/paths/improve-your-tableau-skills?u=41614228</t>
  </si>
  <si>
    <t>22.1</t>
  </si>
  <si>
    <t>Tableau 10 for Data Scientists</t>
  </si>
  <si>
    <t>https://www.linkedin.com/learning/tableau-10-for-data-scientists?contextUrn=urn%3Ali%3AlyndaLearningPath%3A5a3aa932498eaa2ec62c8fd3&amp;u=41614228</t>
  </si>
  <si>
    <t>22.2</t>
  </si>
  <si>
    <t>Tableau 10 Essential Training</t>
  </si>
  <si>
    <t>https://www.linkedin.com/learning/tableau-10-essential-training?contextUrn=urn%3Ali%3AlyndaLearningPath%3A5a3aa932498eaa2ec62c8fd3&amp;u=41614228</t>
  </si>
  <si>
    <t>22.3</t>
  </si>
  <si>
    <t>Creating Interactive Tableau Dashboards</t>
  </si>
  <si>
    <t>https://www.linkedin.com/learning/creating-interactive-tableau-dashboards?contextUrn=urn%3Ali%3AlyndaLearningPath%3A5a3aa932498eaa2ec62c8fd3&amp;u=41614228</t>
  </si>
  <si>
    <t>22.4</t>
  </si>
  <si>
    <t>Tableau 10: Mastering Calculations</t>
  </si>
  <si>
    <t>https://www.linkedin.com/learning/tableau-10-mastering-calculations?contextUrn=urn%3Ali%3AlyndaLearningPath%3A5a3aa932498eaa2ec62c8fd3&amp;u=41614228</t>
  </si>
  <si>
    <t>22.5</t>
  </si>
  <si>
    <t>Integrating Tableau and R for Data Science</t>
  </si>
  <si>
    <t>https://www.linkedin.com/learning/integrating-tableau-and-r-for-data-science?contextUrn=urn%3Ali%3AlyndaLearningPath%3A5a3aa932498eaa2ec62c8fd3&amp;u=41614228</t>
  </si>
  <si>
    <t>23</t>
  </si>
  <si>
    <t>SPSS and Microsoft Forms</t>
  </si>
  <si>
    <t>23.1</t>
  </si>
  <si>
    <t>SPSS Statistics Essential Training</t>
  </si>
  <si>
    <t>https://www.linkedin.com/learning/spss-statistics-essential-training-2</t>
  </si>
  <si>
    <t>23.2</t>
  </si>
  <si>
    <t>Microsoft Forms Essential Training</t>
  </si>
  <si>
    <t>https://www.linkedin.com/learning/microsoft-forms-essential-training?u=41614228</t>
  </si>
  <si>
    <t>24</t>
  </si>
  <si>
    <t>Power BI</t>
  </si>
  <si>
    <t>24.1</t>
  </si>
  <si>
    <t>https://www.linkedin.com/learning/power-bi-essential-training-3?u=41614228</t>
  </si>
  <si>
    <t>24.2</t>
  </si>
  <si>
    <t>Power BI: Dashboards for Beginners</t>
  </si>
  <si>
    <t>https://www.linkedin.com/learning/power-bi-dashboards-for-beginners?u=41614228</t>
  </si>
  <si>
    <t>24.3</t>
  </si>
  <si>
    <t>Power BI Data Methods</t>
  </si>
  <si>
    <t>https://www.linkedin.com/learning/power-bi-data-methods?u=41614228</t>
  </si>
  <si>
    <t>24.4</t>
  </si>
  <si>
    <t>Power BI Mistakes to Avoid</t>
  </si>
  <si>
    <t>https://www.linkedin.com/learning/power-bi-mistakes-to-avoid?u=41614228</t>
  </si>
  <si>
    <t>24.5</t>
  </si>
  <si>
    <t>Advanced Microsoft Power BI</t>
  </si>
  <si>
    <t>https://www.linkedin.com/learning/advanced-microsoft-power-bi?u=41614228</t>
  </si>
  <si>
    <t>Individual Short course link</t>
  </si>
  <si>
    <t>The Foundations of Social Media Engagement</t>
  </si>
  <si>
    <t>Analyzing Your Social Media Performance by Republic Polytechnic</t>
  </si>
  <si>
    <t>https://rpace.ispringmarket.com/content/235/info/Analyzing_Your_Social_Media_Performance</t>
  </si>
  <si>
    <t>Deepening Relations with Your Consumers through social listening by Republic Polytechnic</t>
  </si>
  <si>
    <t>https://rpace.ispringmarket.com/content/233/info/Deepening_Relations_Through_Social_Media_Listening</t>
  </si>
  <si>
    <t>Leveraging on Immersive Media for Marketing Communication by Republic Polytechnic</t>
  </si>
  <si>
    <t>https://rpace.ispringmarket.com/content/231/info/Immersive_Media_for_Marketing_Communication</t>
  </si>
  <si>
    <t>Basic Video Creation and Editing by Republic Polytechnic</t>
  </si>
  <si>
    <t>https://rpace.ispringmarket.com/content/234/info/Basic_Video_Creation_and_Editing</t>
  </si>
  <si>
    <t>The Foundations of Entrepreneurship</t>
  </si>
  <si>
    <t>The Entrepreneurial DIVE by Republic Polytechnic</t>
  </si>
  <si>
    <t>https://rpace.ispringmarket.com/content/223/info/The_Entrepreneurial_DIVE</t>
  </si>
  <si>
    <t>Digital Intelligence: Opportunity Identification by Republic Polytechnic</t>
  </si>
  <si>
    <t>https://rpace.ispringmarket.com/content/226/info/Digital_Intelligence_Opportunity_Identification</t>
  </si>
  <si>
    <t>Digital Business by Republic Polytechnic</t>
  </si>
  <si>
    <t>https://rpace.ispringmarket.com/content/227/info/Digital_Business</t>
  </si>
  <si>
    <t>Financing for Innovations - by Republic Polytechnic</t>
  </si>
  <si>
    <t>https://rpace.ispringmarket.com/content/225/info/Financing_for_Innovations</t>
  </si>
  <si>
    <t>Launching Your Startup by Republic Polytechnic</t>
  </si>
  <si>
    <t>https://rpace.ispringmarket.com/content/224/info/Launching_Your_Startup</t>
  </si>
  <si>
    <t>Starting an Online Business</t>
  </si>
  <si>
    <t>https://rpace.ispringmarket.com/content/288/info/Starting_an_Online_Business</t>
  </si>
  <si>
    <t>https://rpace.ispringmarket.com/content/300/info/Digital_Marketer_Essentials</t>
  </si>
  <si>
    <t>Digital Marketer Essentials</t>
  </si>
  <si>
    <t>Storytelling for Businesses in the Digital Era</t>
  </si>
  <si>
    <t>https://rpace.ispringmarket.com/content/230/info/Storytelling_for_Businesses_in_the_Digital_Era</t>
  </si>
  <si>
    <t>Business Pitching through Storytelling</t>
  </si>
  <si>
    <t>https://rpace.ispringmarket.com/content/228/info/Business_Pitching_through_Storytelling_by_Republic_Polytechnic</t>
  </si>
  <si>
    <t>Course title</t>
  </si>
  <si>
    <t>Learning Domain</t>
  </si>
  <si>
    <t>https://rpace.ispringmarket.com/content/229/info/The_Foundations_of_Social_Media_Engagement</t>
  </si>
  <si>
    <t xml:space="preserve">https://rpace.ispringmarket.com/content/220/info/The_Foundations_of_Entrepreneurship </t>
  </si>
  <si>
    <t>Or complete the online courses under the MarketPlace Courses Tab</t>
  </si>
  <si>
    <t>a)</t>
  </si>
  <si>
    <t>b)</t>
  </si>
  <si>
    <t>Requirement: Complete either option a) or b)</t>
  </si>
  <si>
    <t>Complete 30 hours of online courses under any 3 Learning Domains in the Online Learning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</si>
</sst>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49" fontId="3" fillId="2" borderId="0" xfId="0" applyNumberFormat="1" applyFont="1" applyFill="1" applyAlignment="1">
      <alignment horizontal="left" vertical="top" readingOrder="1"/>
    </xf>
    <xf numFmtId="0" fontId="3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vertical="top" readingOrder="1"/>
    </xf>
    <xf numFmtId="2" fontId="3" fillId="2" borderId="0" xfId="0" applyNumberFormat="1" applyFont="1" applyFill="1" applyAlignment="1">
      <alignment horizontal="center" vertical="top" readingOrder="1"/>
    </xf>
    <xf numFmtId="0" fontId="3" fillId="2" borderId="0" xfId="0" applyFont="1" applyFill="1" applyAlignment="1">
      <alignment vertical="top"/>
    </xf>
    <xf numFmtId="0" fontId="0" fillId="0" borderId="0" xfId="0" applyFill="1" applyAlignment="1">
      <alignment vertical="top"/>
    </xf>
    <xf numFmtId="49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vertical="top" wrapText="1" readingOrder="1"/>
    </xf>
    <xf numFmtId="0" fontId="3" fillId="3" borderId="0" xfId="0" applyFont="1" applyFill="1" applyAlignment="1">
      <alignment vertical="top" readingOrder="1"/>
    </xf>
    <xf numFmtId="0" fontId="4" fillId="3" borderId="0" xfId="1" applyFont="1" applyFill="1" applyAlignment="1">
      <alignment vertical="top"/>
    </xf>
    <xf numFmtId="2" fontId="3" fillId="3" borderId="0" xfId="0" applyNumberFormat="1" applyFont="1" applyFill="1" applyAlignment="1">
      <alignment horizontal="center" vertical="top" readingOrder="1"/>
    </xf>
    <xf numFmtId="0" fontId="4" fillId="3" borderId="0" xfId="0" applyFont="1" applyFill="1" applyAlignment="1">
      <alignment vertical="top"/>
    </xf>
    <xf numFmtId="49" fontId="4" fillId="0" borderId="0" xfId="0" applyNumberFormat="1" applyFont="1" applyFill="1" applyAlignment="1">
      <alignment horizontal="left" vertical="top"/>
    </xf>
    <xf numFmtId="0" fontId="4" fillId="0" borderId="0" xfId="0" quotePrefix="1" applyFont="1" applyFill="1" applyAlignment="1">
      <alignment vertical="top" wrapText="1" readingOrder="1"/>
    </xf>
    <xf numFmtId="0" fontId="4" fillId="0" borderId="0" xfId="0" applyFont="1" applyFill="1" applyAlignment="1">
      <alignment vertical="top" readingOrder="1"/>
    </xf>
    <xf numFmtId="0" fontId="4" fillId="0" borderId="0" xfId="1" applyFont="1" applyFill="1" applyAlignment="1">
      <alignment vertical="top"/>
    </xf>
    <xf numFmtId="2" fontId="4" fillId="0" borderId="0" xfId="0" applyNumberFormat="1" applyFont="1" applyFill="1" applyAlignment="1">
      <alignment horizontal="center" vertical="top" readingOrder="1"/>
    </xf>
    <xf numFmtId="0" fontId="4" fillId="0" borderId="0" xfId="0" applyFont="1" applyFill="1" applyAlignment="1">
      <alignment vertical="top"/>
    </xf>
    <xf numFmtId="0" fontId="3" fillId="3" borderId="0" xfId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4" fillId="0" borderId="0" xfId="0" quotePrefix="1" applyFont="1" applyFill="1" applyAlignment="1">
      <alignment vertical="top"/>
    </xf>
    <xf numFmtId="0" fontId="4" fillId="0" borderId="0" xfId="1" applyFont="1" applyFill="1" applyAlignment="1">
      <alignment vertical="top" readingOrder="1"/>
    </xf>
    <xf numFmtId="0" fontId="5" fillId="0" borderId="0" xfId="0" quotePrefix="1" applyFont="1" applyFill="1" applyAlignment="1">
      <alignment vertical="top" wrapText="1"/>
    </xf>
    <xf numFmtId="0" fontId="4" fillId="0" borderId="0" xfId="0" applyFont="1" applyFill="1" applyAlignment="1">
      <alignment vertical="top" wrapText="1" readingOrder="1"/>
    </xf>
    <xf numFmtId="0" fontId="4" fillId="0" borderId="0" xfId="1" applyFont="1" applyFill="1" applyAlignment="1">
      <alignment vertical="top" wrapText="1"/>
    </xf>
    <xf numFmtId="2" fontId="3" fillId="3" borderId="0" xfId="0" applyNumberFormat="1" applyFont="1" applyFill="1" applyAlignment="1">
      <alignment horizontal="center" vertical="top" wrapText="1" readingOrder="1"/>
    </xf>
    <xf numFmtId="0" fontId="3" fillId="3" borderId="0" xfId="1" applyFont="1" applyFill="1" applyAlignment="1">
      <alignment vertical="top" readingOrder="1"/>
    </xf>
    <xf numFmtId="49" fontId="3" fillId="4" borderId="0" xfId="0" applyNumberFormat="1" applyFont="1" applyFill="1" applyAlignment="1">
      <alignment horizontal="left" vertical="top"/>
    </xf>
    <xf numFmtId="0" fontId="3" fillId="4" borderId="0" xfId="0" applyFont="1" applyFill="1" applyAlignment="1">
      <alignment vertical="top" wrapText="1" readingOrder="1"/>
    </xf>
    <xf numFmtId="0" fontId="3" fillId="4" borderId="0" xfId="0" applyFont="1" applyFill="1" applyAlignment="1">
      <alignment vertical="top" readingOrder="1"/>
    </xf>
    <xf numFmtId="0" fontId="3" fillId="4" borderId="0" xfId="1" applyFont="1" applyFill="1" applyAlignment="1">
      <alignment vertical="top"/>
    </xf>
    <xf numFmtId="2" fontId="3" fillId="4" borderId="0" xfId="0" applyNumberFormat="1" applyFont="1" applyFill="1" applyAlignment="1">
      <alignment horizontal="center" vertical="top" readingOrder="1"/>
    </xf>
    <xf numFmtId="0" fontId="3" fillId="4" borderId="0" xfId="0" applyFont="1" applyFill="1" applyAlignment="1">
      <alignment vertical="top"/>
    </xf>
    <xf numFmtId="0" fontId="3" fillId="4" borderId="0" xfId="1" applyFont="1" applyFill="1" applyAlignment="1">
      <alignment vertical="top" readingOrder="1"/>
    </xf>
    <xf numFmtId="0" fontId="5" fillId="0" borderId="0" xfId="1" applyFont="1" applyFill="1" applyAlignment="1">
      <alignment vertical="top" readingOrder="1"/>
    </xf>
    <xf numFmtId="49" fontId="5" fillId="0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1" applyFont="1" applyFill="1" applyAlignment="1">
      <alignment vertical="top"/>
    </xf>
    <xf numFmtId="2" fontId="5" fillId="0" borderId="0" xfId="0" applyNumberFormat="1" applyFont="1" applyFill="1" applyAlignment="1">
      <alignment horizontal="center" vertical="top" readingOrder="1"/>
    </xf>
    <xf numFmtId="0" fontId="6" fillId="4" borderId="0" xfId="1" applyFont="1" applyFill="1" applyAlignment="1">
      <alignment vertical="top" readingOrder="1"/>
    </xf>
    <xf numFmtId="49" fontId="3" fillId="5" borderId="0" xfId="0" applyNumberFormat="1" applyFont="1" applyFill="1" applyAlignment="1">
      <alignment horizontal="left" vertical="top"/>
    </xf>
    <xf numFmtId="0" fontId="3" fillId="5" borderId="0" xfId="0" applyFont="1" applyFill="1" applyAlignment="1">
      <alignment vertical="top" wrapText="1" readingOrder="1"/>
    </xf>
    <xf numFmtId="0" fontId="3" fillId="5" borderId="0" xfId="0" applyFont="1" applyFill="1" applyAlignment="1">
      <alignment vertical="top" readingOrder="1"/>
    </xf>
    <xf numFmtId="0" fontId="3" fillId="5" borderId="0" xfId="1" applyFont="1" applyFill="1" applyAlignment="1">
      <alignment vertical="top"/>
    </xf>
    <xf numFmtId="2" fontId="3" fillId="5" borderId="0" xfId="0" applyNumberFormat="1" applyFont="1" applyFill="1" applyAlignment="1">
      <alignment horizontal="center" vertical="top" readingOrder="1"/>
    </xf>
    <xf numFmtId="0" fontId="3" fillId="5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49" fontId="3" fillId="6" borderId="0" xfId="0" applyNumberFormat="1" applyFont="1" applyFill="1" applyAlignment="1">
      <alignment horizontal="left" vertical="top"/>
    </xf>
    <xf numFmtId="0" fontId="3" fillId="6" borderId="0" xfId="0" applyFont="1" applyFill="1" applyAlignment="1">
      <alignment vertical="top" wrapText="1" readingOrder="1"/>
    </xf>
    <xf numFmtId="0" fontId="3" fillId="6" borderId="0" xfId="0" applyFont="1" applyFill="1" applyAlignment="1">
      <alignment vertical="top" readingOrder="1"/>
    </xf>
    <xf numFmtId="0" fontId="4" fillId="6" borderId="0" xfId="1" applyFont="1" applyFill="1" applyAlignment="1">
      <alignment vertical="top" readingOrder="1"/>
    </xf>
    <xf numFmtId="2" fontId="3" fillId="6" borderId="0" xfId="0" applyNumberFormat="1" applyFont="1" applyFill="1" applyAlignment="1">
      <alignment horizontal="center" vertical="top" readingOrder="1"/>
    </xf>
    <xf numFmtId="0" fontId="3" fillId="6" borderId="0" xfId="0" applyFont="1" applyFill="1" applyAlignment="1">
      <alignment vertical="top"/>
    </xf>
    <xf numFmtId="0" fontId="3" fillId="6" borderId="0" xfId="1" applyFont="1" applyFill="1" applyAlignment="1">
      <alignment vertical="top" readingOrder="1"/>
    </xf>
    <xf numFmtId="0" fontId="4" fillId="6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3" fillId="7" borderId="0" xfId="0" applyFont="1" applyFill="1" applyAlignment="1">
      <alignment vertical="top" wrapText="1" readingOrder="1"/>
    </xf>
    <xf numFmtId="49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vertical="top" wrapText="1" readingOrder="1"/>
    </xf>
    <xf numFmtId="0" fontId="9" fillId="0" borderId="0" xfId="1" applyFont="1" applyFill="1"/>
    <xf numFmtId="0" fontId="9" fillId="0" borderId="1" xfId="1" applyFont="1" applyFill="1" applyBorder="1"/>
    <xf numFmtId="0" fontId="9" fillId="0" borderId="1" xfId="1" applyFont="1" applyBorder="1" applyAlignment="1">
      <alignment vertical="top"/>
    </xf>
  </cellXfs>
  <cellStyles count="2">
    <cellStyle name="Hyperlink" xfId="1" builtinId="8"/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cert-prep-excel-expert-microsoft-office-specialist-for-office-2019-and-office-365?contextUrn=urn%3Ali%3AlyndaLearningPath%3A59b6fcc8498e1241f844fcc9&amp;u=41614228" TargetMode="External"/><Relationship Id="rId21" Type="http://schemas.openxmlformats.org/officeDocument/2006/relationships/hyperlink" Target="https://www.linkedin.com/learning/social-media-marketing-foundations-3?trk=search-result_learning_card_title&amp;upsellOrderOrigin=default_guest_learning" TargetMode="External"/><Relationship Id="rId42" Type="http://schemas.openxmlformats.org/officeDocument/2006/relationships/hyperlink" Target="https://www.linkedin.com/learning/optimizing-marketing-emails?pathUrn=urn%3Ali%3AlyndaLearningPath%3A589b896f498e7ab27c1ba998&amp;u=41614228" TargetMode="External"/><Relationship Id="rId63" Type="http://schemas.openxmlformats.org/officeDocument/2006/relationships/hyperlink" Target="https://www.linkedin.com/learning/time-management-fundamentals?pathUrn=urn%3Ali%3AlyndaLearningPath%3A5937080d498e819cb5965199&amp;u=41614228" TargetMode="External"/><Relationship Id="rId84" Type="http://schemas.openxmlformats.org/officeDocument/2006/relationships/hyperlink" Target="https://www.linkedin.com/learning/content-marketing-foundations-3?pathUrn=urn%3Ali%3AlyndaLearningPath%3A589b896f498e7ab27c1ba998&amp;u=41614228" TargetMode="External"/><Relationship Id="rId138" Type="http://schemas.openxmlformats.org/officeDocument/2006/relationships/hyperlink" Target="https://www.linkedin.com/learning/microsoft-forms-essential-training?u=41614228" TargetMode="External"/><Relationship Id="rId159" Type="http://schemas.openxmlformats.org/officeDocument/2006/relationships/hyperlink" Target="https://www.linkedin.com/learning/designing-a-data-visualization" TargetMode="External"/><Relationship Id="rId170" Type="http://schemas.openxmlformats.org/officeDocument/2006/relationships/hyperlink" Target="https://www.linkedin.com/learning/paths/become-a-design-business-owner?u=41614228" TargetMode="External"/><Relationship Id="rId107" Type="http://schemas.openxmlformats.org/officeDocument/2006/relationships/hyperlink" Target="https://www.linkedin.com/learning/advanced-craft-photography?contextUrn=urn%3Ali%3AlyndaLearningPath%3A56d7a02f3dd559b764b88a8c&amp;u=41614228" TargetMode="External"/><Relationship Id="rId11" Type="http://schemas.openxmlformats.org/officeDocument/2006/relationships/hyperlink" Target="https://www.linkedin.com/learning/social-media-marketing-for-small-business?trk=search-result_learning_card_title&amp;upsellOrderOrigin=default_guest_learning" TargetMode="External"/><Relationship Id="rId32" Type="http://schemas.openxmlformats.org/officeDocument/2006/relationships/hyperlink" Target="https://www.linkedin.com/learning/paths/improve-your-digital-marketing-skills?u=41614228" TargetMode="External"/><Relationship Id="rId53" Type="http://schemas.openxmlformats.org/officeDocument/2006/relationships/hyperlink" Target="https://www.linkedin.com/learning/email-and-newsletter-marketing-foundations?pathUrn=urn%3Ali%3AlyndaLearningPath%3A59b705dc498e1241f844fcca&amp;u=41614228" TargetMode="External"/><Relationship Id="rId74" Type="http://schemas.openxmlformats.org/officeDocument/2006/relationships/hyperlink" Target="https://www.linkedin.com/learning/building-an-integrated-online-marketing-plan?pathUrn=urn%3Ali%3AlyndaLearningPath%3A5a7e07ed498e2e23103a57e8&amp;u=41614228" TargetMode="External"/><Relationship Id="rId128" Type="http://schemas.openxmlformats.org/officeDocument/2006/relationships/hyperlink" Target="https://www.linkedin.com/learning/powerpoint-2016-tips-and-tricks?contextUrn=urn%3Ali%3AlyndaLearningPath%3A5a147903498eaa2ec62c8fc6&amp;u=41614228" TargetMode="External"/><Relationship Id="rId149" Type="http://schemas.openxmlformats.org/officeDocument/2006/relationships/hyperlink" Target="https://www.linkedin.com/learning/excel-statistics-essential-training-1" TargetMode="External"/><Relationship Id="rId5" Type="http://schemas.openxmlformats.org/officeDocument/2006/relationships/hyperlink" Target="https://www.linkedin.com/learning/seo-videos-3?pathUrn=urn%3Ali%3AlyndaLearningPath%3A56d9c6253dd5598504e5dbf1&amp;u=41614228" TargetMode="External"/><Relationship Id="rId95" Type="http://schemas.openxmlformats.org/officeDocument/2006/relationships/hyperlink" Target="https://www.linkedin.com/learning/creating-a-business-plan-2?pathUrn=urn%3Ali%3AlyndaLearningPath%3A56dfb8ae92015a33b4908fdb&amp;u=41614228" TargetMode="External"/><Relationship Id="rId160" Type="http://schemas.openxmlformats.org/officeDocument/2006/relationships/hyperlink" Target="https://www.linkedin.com/learning/data-visualization-best-practices" TargetMode="External"/><Relationship Id="rId22" Type="http://schemas.openxmlformats.org/officeDocument/2006/relationships/hyperlink" Target="https://www.linkedin.com/learning/branding-foundations-2?pathUrn=urn%3Ali%3AlyndaLearningPath%3A5a7e06ba498e410ce2d754d4&amp;u=41614228" TargetMode="External"/><Relationship Id="rId43" Type="http://schemas.openxmlformats.org/officeDocument/2006/relationships/hyperlink" Target="https://www.linkedin.com/learning/content-marketing-newsletters-2?pathUrn=urn%3Ali%3AlyndaLearningPath%3A589b896f498e7ab27c1ba998&amp;u=41614228" TargetMode="External"/><Relationship Id="rId64" Type="http://schemas.openxmlformats.org/officeDocument/2006/relationships/hyperlink" Target="https://www.linkedin.com/learning/business-etiquette-phone-email-and-text?pathUrn=urn%3Ali%3AlyndaLearningPath%3A5937080d498e819cb5965199&amp;u=41614228" TargetMode="External"/><Relationship Id="rId118" Type="http://schemas.openxmlformats.org/officeDocument/2006/relationships/hyperlink" Target="https://www.linkedin.com/learning/paths/master-microsoft-word?u=41614228" TargetMode="External"/><Relationship Id="rId139" Type="http://schemas.openxmlformats.org/officeDocument/2006/relationships/hyperlink" Target="https://www.linkedin.com/learning/paths/master-excel-for-data-science" TargetMode="External"/><Relationship Id="rId85" Type="http://schemas.openxmlformats.org/officeDocument/2006/relationships/hyperlink" Target="https://www.linkedin.com/learning/seo-foundations-2?pathUrn=urn%3Ali%3AlyndaLearningPath%3A56d9c6253dd5598504e5dbf1&amp;u=41614228" TargetMode="External"/><Relationship Id="rId150" Type="http://schemas.openxmlformats.org/officeDocument/2006/relationships/hyperlink" Target="https://www.linkedin.com/learning/learning-excel-data-analysis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s://www.linkedin.com/learning/social-media-marketing-with-facebook-and-twitter-3?trk=search-result_learning_card_title&amp;upsellOrderOrigin=default_guest_learning" TargetMode="External"/><Relationship Id="rId33" Type="http://schemas.openxmlformats.org/officeDocument/2006/relationships/hyperlink" Target="https://www.linkedin.com/learning/content-marketing-foundations-3?pathUrn=urn%3Ali%3AlyndaLearningPath%3A589b896f498e7ab27c1ba998&amp;u=41614228" TargetMode="External"/><Relationship Id="rId108" Type="http://schemas.openxmlformats.org/officeDocument/2006/relationships/hyperlink" Target="https://www.linkedin.com/learning/customer-service-foundations-2?contextUrn=urn%3Ali%3AlyndaLearningPath%3A56d7a02f3dd559b764b88a8c&amp;u=41614228" TargetMode="External"/><Relationship Id="rId129" Type="http://schemas.openxmlformats.org/officeDocument/2006/relationships/hyperlink" Target="https://www.linkedin.com/learning/office-365-powerpoint-new-features-designer-and-morph?contextUrn=urn%3Ali%3AlyndaLearningPath%3A5a147903498eaa2ec62c8fc6&amp;u=41614228" TargetMode="External"/><Relationship Id="rId54" Type="http://schemas.openxmlformats.org/officeDocument/2006/relationships/hyperlink" Target="https://www.linkedin.com/learning/google-analytics-essential-training-5?pathUrn=urn%3Ali%3AlyndaLearningPath%3A589b896f498e7ab27c1ba998&amp;u=41614228" TargetMode="External"/><Relationship Id="rId70" Type="http://schemas.openxmlformats.org/officeDocument/2006/relationships/hyperlink" Target="https://www.linkedin.com/learning/content-marketing-foundations-3?pathUrn=urn%3Ali%3AlyndaLearningPath%3A589b896f498e7ab27c1ba998&amp;u=41614228" TargetMode="External"/><Relationship Id="rId75" Type="http://schemas.openxmlformats.org/officeDocument/2006/relationships/hyperlink" Target="https://www.linkedin.com/learning/learning-to-write-marketing-copy?pathUrn=urn%3Ali%3AlyndaLearningPath%3A5a7e07ed498e2e23103a57e8&amp;u=41614228" TargetMode="External"/><Relationship Id="rId91" Type="http://schemas.openxmlformats.org/officeDocument/2006/relationships/hyperlink" Target="https://www.linkedin.com/learning/guy-kawasaki-on-entrepreneurship?pathUrn=urn%3Ali%3AlyndaLearningPath%3A56dfb8ae92015a33b4908fdb&amp;u=41614228" TargetMode="External"/><Relationship Id="rId96" Type="http://schemas.openxmlformats.org/officeDocument/2006/relationships/hyperlink" Target="https://www.linkedin.com/learning/setting-up-your-small-business-as-a-legal-entity?pathUrn=urn%3Ali%3AlyndaLearningPath%3A56dfb8ae92015a33b4908fdb&amp;u=41614228" TargetMode="External"/><Relationship Id="rId140" Type="http://schemas.openxmlformats.org/officeDocument/2006/relationships/hyperlink" Target="https://www.linkedin.com/learning/learning-excel-data-analysis" TargetMode="External"/><Relationship Id="rId145" Type="http://schemas.openxmlformats.org/officeDocument/2006/relationships/hyperlink" Target="https://www.linkedin.com/learning/excel-vba-managing-files-and-data-2014" TargetMode="External"/><Relationship Id="rId161" Type="http://schemas.openxmlformats.org/officeDocument/2006/relationships/hyperlink" Target="https://www.linkedin.com/learning/data-visualization-for-data-analysts" TargetMode="External"/><Relationship Id="rId166" Type="http://schemas.openxmlformats.org/officeDocument/2006/relationships/hyperlink" Target="https://www.linkedin.com/learning/running-a-design-business-freelancing?contextUrn=urn%3Ali%3AlyndaLearningPath%3A56d7a18e3dd559b764b88a8d&amp;u=41614228" TargetMode="External"/><Relationship Id="rId1" Type="http://schemas.openxmlformats.org/officeDocument/2006/relationships/hyperlink" Target="https://www.linkedin.com/learning/paths/become-an-seo-expert?u=41614228" TargetMode="External"/><Relationship Id="rId6" Type="http://schemas.openxmlformats.org/officeDocument/2006/relationships/hyperlink" Target="https://www.linkedin.com/learning/local-seo?pathUrn=urn%3Ali%3AlyndaLearningPath%3A56d9c6253dd5598504e5dbf1&amp;u=41614228" TargetMode="External"/><Relationship Id="rId23" Type="http://schemas.openxmlformats.org/officeDocument/2006/relationships/hyperlink" Target="https://www.linkedin.com/learning/advertising-on-facebook-2?trk=search-result_learning_card_title&amp;upsellOrderOrigin=default_guest_learning" TargetMode="External"/><Relationship Id="rId28" Type="http://schemas.openxmlformats.org/officeDocument/2006/relationships/hyperlink" Target="https://www.linkedin.com/learning/ideation-for-marketers?pathUrn=urn%3Ali%3AlyndaLearningPath%3A5a7e06ba498e410ce2d754d4&amp;u=41614228" TargetMode="External"/><Relationship Id="rId49" Type="http://schemas.openxmlformats.org/officeDocument/2006/relationships/hyperlink" Target="https://www.linkedin.com/learning/growth-hacking-foundations?pathUrn=urn%3Ali%3AlyndaLearningPath%3A59b705dc498e1241f844fcca&amp;u=41614228" TargetMode="External"/><Relationship Id="rId114" Type="http://schemas.openxmlformats.org/officeDocument/2006/relationships/hyperlink" Target="https://www.linkedin.com/learning/excel-charts-in-depth?contextUrn=urn%3Ali%3AlyndaLearningPath%3A59b6fcc8498e1241f844fcc9&amp;u=41614228" TargetMode="External"/><Relationship Id="rId119" Type="http://schemas.openxmlformats.org/officeDocument/2006/relationships/hyperlink" Target="https://www.linkedin.com/learning/word-essential-training-office-365-microsoft-365?contextUrn=urn%3Ali%3AlyndaLearningPath%3A59b6fb67498ec518b0f1805c&amp;u=41614228" TargetMode="External"/><Relationship Id="rId44" Type="http://schemas.openxmlformats.org/officeDocument/2006/relationships/hyperlink" Target="https://www.linkedin.com/learning/marketing-and-monetizing-on-youtube-3?pathUrn=urn%3Ali%3AlyndaLearningPath%3A589b896f498e7ab27c1ba998&amp;u=41614228" TargetMode="External"/><Relationship Id="rId60" Type="http://schemas.openxmlformats.org/officeDocument/2006/relationships/hyperlink" Target="https://www.linkedin.com/learning/starting-your-career-in-the-on-demand-economy?pathUrn=urn%3Ali%3AlyndaLearningPath%3A5937080d498e819cb5965199&amp;u=41614228" TargetMode="External"/><Relationship Id="rId65" Type="http://schemas.openxmlformats.org/officeDocument/2006/relationships/hyperlink" Target="https://www.linkedin.com/learning/managing-your-personal-finances?pathUrn=urn%3Ali%3AlyndaLearningPath%3A5937080d498e819cb5965199&amp;u=41614228" TargetMode="External"/><Relationship Id="rId81" Type="http://schemas.openxmlformats.org/officeDocument/2006/relationships/hyperlink" Target="https://www.linkedin.com/learning/building-an-integrated-online-marketing-plan?pathUrn=urn%3Ali%3AlyndaLearningPath%3A5a7e07ed498e2e23103a57e8&amp;u=41614228" TargetMode="External"/><Relationship Id="rId86" Type="http://schemas.openxmlformats.org/officeDocument/2006/relationships/hyperlink" Target="https://www.linkedin.com/learning/content-marketing-newsletters-2?pathUrn=urn%3Ali%3AlyndaLearningPath%3A589b896f498e7ab27c1ba998&amp;u=41614228" TargetMode="External"/><Relationship Id="rId130" Type="http://schemas.openxmlformats.org/officeDocument/2006/relationships/hyperlink" Target="https://www.linkedin.com/learning/cert-prep-powerpoint-2016-microsoft-office-specialist-77-729?contextUrn=urn%3Ali%3AlyndaLearningPath%3A5a147903498eaa2ec62c8fc6&amp;u=41614228" TargetMode="External"/><Relationship Id="rId135" Type="http://schemas.openxmlformats.org/officeDocument/2006/relationships/hyperlink" Target="https://www.linkedin.com/learning/tableau-10-mastering-calculations?contextUrn=urn%3Ali%3AlyndaLearningPath%3A5a3aa932498eaa2ec62c8fd3&amp;u=41614228" TargetMode="External"/><Relationship Id="rId151" Type="http://schemas.openxmlformats.org/officeDocument/2006/relationships/hyperlink" Target="https://www.linkedin.com/learning/learning-data-visualization-3" TargetMode="External"/><Relationship Id="rId156" Type="http://schemas.openxmlformats.org/officeDocument/2006/relationships/hyperlink" Target="https://www.linkedin.com/learning/learning-data-science-tell-stories-with-data" TargetMode="External"/><Relationship Id="rId13" Type="http://schemas.openxmlformats.org/officeDocument/2006/relationships/hyperlink" Target="https://www.linkedin.com/learning/marketing-on-twitter-2?trk=search-result_learning_card_title&amp;upsellOrderOrigin=default_guest_learning" TargetMode="External"/><Relationship Id="rId18" Type="http://schemas.openxmlformats.org/officeDocument/2006/relationships/hyperlink" Target="https://www.linkedin.com/learning/social-media-marketing-roi-2?trk=search-result_learning_card_title&amp;upsellOrderOrigin=default_guest_learning" TargetMode="External"/><Relationship Id="rId39" Type="http://schemas.openxmlformats.org/officeDocument/2006/relationships/hyperlink" Target="https://www.linkedin.com/learning/social-media-marketing-managing-online-communities?trk=search-result_learning_card_title&amp;upsellOrderOrigin=default_guest_learning" TargetMode="External"/><Relationship Id="rId109" Type="http://schemas.openxmlformats.org/officeDocument/2006/relationships/hyperlink" Target="https://www.linkedin.com/learning/paths/master-microsoft-excel?u=41614228" TargetMode="External"/><Relationship Id="rId34" Type="http://schemas.openxmlformats.org/officeDocument/2006/relationships/hyperlink" Target="https://www.linkedin.com/learning/google-ads-adwords-essential-training-2?pathUrn=urn%3Ali%3AlyndaLearningPath%3A589b896f498e7ab27c1ba998&amp;u=41614228" TargetMode="External"/><Relationship Id="rId50" Type="http://schemas.openxmlformats.org/officeDocument/2006/relationships/hyperlink" Target="https://www.linkedin.com/learning/advanced-branding?pathUrn=urn%3Ali%3AlyndaLearningPath%3A5a7e06ba498e410ce2d754d4&amp;u=41614228" TargetMode="External"/><Relationship Id="rId55" Type="http://schemas.openxmlformats.org/officeDocument/2006/relationships/hyperlink" Target="https://www.linkedin.com/learning/google-ads-adwords-essential-training-2?pathUrn=urn%3Ali%3AlyndaLearningPath%3A589b896f498e7ab27c1ba998&amp;u=41614228" TargetMode="External"/><Relationship Id="rId76" Type="http://schemas.openxmlformats.org/officeDocument/2006/relationships/hyperlink" Target="https://www.linkedin.com/learning/paths/become-a-content-strategist-2?u=41614228" TargetMode="External"/><Relationship Id="rId97" Type="http://schemas.openxmlformats.org/officeDocument/2006/relationships/hyperlink" Target="https://www.linkedin.com/learning/entrepreneurship-raising-startup-capital?pathUrn=urn%3Ali%3AlyndaLearningPath%3A56dfb8ae92015a33b4908fdb&amp;u=41614228" TargetMode="External"/><Relationship Id="rId104" Type="http://schemas.openxmlformats.org/officeDocument/2006/relationships/hyperlink" Target="https://www.linkedin.com/learning/creating-a-business-plan-2?pathUrn=urn%3Ali%3AlyndaLearningPath%3A56dfb8ae92015a33b4908fdb&amp;u=41614228" TargetMode="External"/><Relationship Id="rId120" Type="http://schemas.openxmlformats.org/officeDocument/2006/relationships/hyperlink" Target="https://www.linkedin.com/learning/word-2016-advanced-tips-and-tricks?contextUrn=urn%3Ali%3AlyndaLearningPath%3A59b6fb67498ec518b0f1805c&amp;u=41614228" TargetMode="External"/><Relationship Id="rId125" Type="http://schemas.openxmlformats.org/officeDocument/2006/relationships/hyperlink" Target="https://www.linkedin.com/learning/paths/master-microsoft-powerpoint?u=41614228" TargetMode="External"/><Relationship Id="rId141" Type="http://schemas.openxmlformats.org/officeDocument/2006/relationships/hyperlink" Target="https://www.linkedin.com/learning/excel-statistics-essential-training-2-2" TargetMode="External"/><Relationship Id="rId146" Type="http://schemas.openxmlformats.org/officeDocument/2006/relationships/hyperlink" Target="https://www.linkedin.com/learning/paths/become-a-data-analyst?u=41614228" TargetMode="External"/><Relationship Id="rId167" Type="http://schemas.openxmlformats.org/officeDocument/2006/relationships/hyperlink" Target="https://www.linkedin.com/learning/creating-a-business-plan-2?contextUrn=urn%3Ali%3AlyndaLearningPath%3A56d7a18e3dd559b764b88a8d&amp;u=41614228" TargetMode="External"/><Relationship Id="rId7" Type="http://schemas.openxmlformats.org/officeDocument/2006/relationships/hyperlink" Target="https://www.linkedin.com/learning/international-seo?pathUrn=urn%3Ali%3AlyndaLearningPath%3A56d9c6253dd5598504e5dbf1&amp;u=41614228" TargetMode="External"/><Relationship Id="rId71" Type="http://schemas.openxmlformats.org/officeDocument/2006/relationships/hyperlink" Target="https://www.linkedin.com/learning/growth-hacking-foundations?pathUrn=urn%3Ali%3AlyndaLearningPath%3A59b705dc498e1241f844fcca&amp;u=41614228" TargetMode="External"/><Relationship Id="rId92" Type="http://schemas.openxmlformats.org/officeDocument/2006/relationships/hyperlink" Target="https://www.linkedin.com/learning/entrepreneurship-foundations-2?pathUrn=urn%3Ali%3AlyndaLearningPath%3A5937080d498e819cb5965199&amp;u=41614228" TargetMode="External"/><Relationship Id="rId162" Type="http://schemas.openxmlformats.org/officeDocument/2006/relationships/hyperlink" Target="https://www.linkedin.com/learning/data-visualization-tips-and-tricks" TargetMode="External"/><Relationship Id="rId2" Type="http://schemas.openxmlformats.org/officeDocument/2006/relationships/hyperlink" Target="https://www.linkedin.com/learning/seo-foundations-2?pathUrn=urn%3Ali%3AlyndaLearningPath%3A56d9c6253dd5598504e5dbf1&amp;u=41614228" TargetMode="External"/><Relationship Id="rId29" Type="http://schemas.openxmlformats.org/officeDocument/2006/relationships/hyperlink" Target="https://www.linkedin.com/learning/advanced-branding?pathUrn=urn%3Ali%3AlyndaLearningPath%3A5a7e06ba498e410ce2d754d4&amp;u=41614228" TargetMode="External"/><Relationship Id="rId24" Type="http://schemas.openxmlformats.org/officeDocument/2006/relationships/hyperlink" Target="https://www.linkedin.com/learning/advertising-on-twitter-3?pathUrn=urn%3Ali%3AlyndaLearningPath%3A5a7e06ba498e410ce2d754d4&amp;u=41614228" TargetMode="External"/><Relationship Id="rId40" Type="http://schemas.openxmlformats.org/officeDocument/2006/relationships/hyperlink" Target="https://www.linkedin.com/learning/social-media-marketing-with-facebook-and-twitter-3?trk=search-result_learning_card_title&amp;upsellOrderOrigin=default_guest_learning" TargetMode="External"/><Relationship Id="rId45" Type="http://schemas.openxmlformats.org/officeDocument/2006/relationships/hyperlink" Target="https://www.linkedin.com/learning/learning-conversion-rate-optimization-2?pathUrn=urn%3Ali%3AlyndaLearningPath%3A589b896f498e7ab27c1ba998&amp;u=41614228" TargetMode="External"/><Relationship Id="rId66" Type="http://schemas.openxmlformats.org/officeDocument/2006/relationships/hyperlink" Target="https://www.linkedin.com/learning/entrepreneurship-foundations-2?pathUrn=urn%3Ali%3AlyndaLearningPath%3A5937080d498e819cb5965199&amp;u=41614228" TargetMode="External"/><Relationship Id="rId87" Type="http://schemas.openxmlformats.org/officeDocument/2006/relationships/hyperlink" Target="https://www.linkedin.com/learning/content-marketing-blogs?pathUrn=urn%3Ali%3AlyndaLearningPath%3A5808f4843dd5598d00538565&amp;u=41614228" TargetMode="External"/><Relationship Id="rId110" Type="http://schemas.openxmlformats.org/officeDocument/2006/relationships/hyperlink" Target="https://www.linkedin.com/learning/excel-essential-training-office-365-microsoft-365?contextUrn=urn%3Ali%3AlyndaLearningPath%3A59b6fcc8498e1241f844fcc9&amp;u=41614228" TargetMode="External"/><Relationship Id="rId115" Type="http://schemas.openxmlformats.org/officeDocument/2006/relationships/hyperlink" Target="https://www.linkedin.com/learning/excel-pivottables-in-depth?contextUrn=urn%3Ali%3AlyndaLearningPath%3A59b6fcc8498e1241f844fcc9&amp;u=41614228" TargetMode="External"/><Relationship Id="rId131" Type="http://schemas.openxmlformats.org/officeDocument/2006/relationships/hyperlink" Target="https://www.linkedin.com/learning/paths/improve-your-tableau-skills?u=41614228" TargetMode="External"/><Relationship Id="rId136" Type="http://schemas.openxmlformats.org/officeDocument/2006/relationships/hyperlink" Target="https://www.linkedin.com/learning/integrating-tableau-and-r-for-data-science?contextUrn=urn%3Ali%3AlyndaLearningPath%3A5a3aa932498eaa2ec62c8fd3&amp;u=41614228" TargetMode="External"/><Relationship Id="rId157" Type="http://schemas.openxmlformats.org/officeDocument/2006/relationships/hyperlink" Target="https://www.linkedin.com/learning/data-visualization-storytelling" TargetMode="External"/><Relationship Id="rId61" Type="http://schemas.openxmlformats.org/officeDocument/2006/relationships/hyperlink" Target="https://www.linkedin.com/learning/making-money-with-airbnb?pathUrn=urn%3Ali%3AlyndaLearningPath%3A5937080d498e819cb5965199&amp;u=41614228" TargetMode="External"/><Relationship Id="rId82" Type="http://schemas.openxmlformats.org/officeDocument/2006/relationships/hyperlink" Target="https://www.linkedin.com/learning/content-marketing-staying-relevant?pathUrn=urn%3Ali%3AlyndaLearningPath%3A5808f4843dd5598d00538565&amp;u=41614228" TargetMode="External"/><Relationship Id="rId152" Type="http://schemas.openxmlformats.org/officeDocument/2006/relationships/hyperlink" Target="https://www.linkedin.com/learning/power-bi-essential-training-3" TargetMode="External"/><Relationship Id="rId19" Type="http://schemas.openxmlformats.org/officeDocument/2006/relationships/hyperlink" Target="https://www.linkedin.com/learning/social-media-marketing-strategy-and-optimization?trk=search-result_learning_card_title&amp;upsellOrderOrigin=default_guest_learning" TargetMode="External"/><Relationship Id="rId14" Type="http://schemas.openxmlformats.org/officeDocument/2006/relationships/hyperlink" Target="https://www.linkedin.com/learning/advertising-on-facebook-2?trk=search-result_learning_card_title&amp;upsellOrderOrigin=default_guest_learning" TargetMode="External"/><Relationship Id="rId30" Type="http://schemas.openxmlformats.org/officeDocument/2006/relationships/hyperlink" Target="https://www.linkedin.com/learning/marketing-foundations-integrated-marketing-strategies?pathUrn=urn%3Ali%3AlyndaLearningPath%3A5a7e06ba498e410ce2d754d4&amp;u=41614228" TargetMode="External"/><Relationship Id="rId35" Type="http://schemas.openxmlformats.org/officeDocument/2006/relationships/hyperlink" Target="https://www.linkedin.com/learning/mobile-marketing-foundations-2?pathUrn=urn%3Ali%3AlyndaLearningPath%3A589b896f498e7ab27c1ba998&amp;u=41614228" TargetMode="External"/><Relationship Id="rId56" Type="http://schemas.openxmlformats.org/officeDocument/2006/relationships/hyperlink" Target="https://www.linkedin.com/learning/advertising-on-facebook-2?trk=search-result_learning_card_title&amp;upsellOrderOrigin=default_guest_learning" TargetMode="External"/><Relationship Id="rId77" Type="http://schemas.openxmlformats.org/officeDocument/2006/relationships/hyperlink" Target="https://www.linkedin.com/learning/online-marketing-foundations-3?pathUrn=urn%3Ali%3AlyndaLearningPath%3A589b896f498e7ab27c1ba998&amp;u=41614228" TargetMode="External"/><Relationship Id="rId100" Type="http://schemas.openxmlformats.org/officeDocument/2006/relationships/hyperlink" Target="https://www.linkedin.com/learning/balancing-work-and-life?pathUrn=urn%3Ali%3AlyndaLearningPath%3A56dfb8ae92015a33b4908fdb&amp;u=41614228" TargetMode="External"/><Relationship Id="rId105" Type="http://schemas.openxmlformats.org/officeDocument/2006/relationships/hyperlink" Target="https://www.linkedin.com/learning/setting-up-your-small-business-as-a-legal-entity?pathUrn=urn%3Ali%3AlyndaLearningPath%3A56dfb8ae92015a33b4908fdb&amp;u=41614228" TargetMode="External"/><Relationship Id="rId126" Type="http://schemas.openxmlformats.org/officeDocument/2006/relationships/hyperlink" Target="https://www.linkedin.com/learning/powerpoint-essential-training-office-365-microsoft-365?contextUrn=urn%3Ali%3AlyndaLearningPath%3A5a147903498eaa2ec62c8fc6&amp;u=41614228" TargetMode="External"/><Relationship Id="rId147" Type="http://schemas.openxmlformats.org/officeDocument/2006/relationships/hyperlink" Target="https://www.linkedin.com/learning/learning-data-analytics-2/" TargetMode="External"/><Relationship Id="rId168" Type="http://schemas.openxmlformats.org/officeDocument/2006/relationships/hyperlink" Target="https://www.linkedin.com/learning/running-a-design-business-creative-briefs?contextUrn=urn%3Ali%3AlyndaLearningPath%3A56d7a18e3dd559b764b88a8d&amp;u=41614228" TargetMode="External"/><Relationship Id="rId8" Type="http://schemas.openxmlformats.org/officeDocument/2006/relationships/hyperlink" Target="https://www.linkedin.com/learning/paths/become-a-social-media-marketer?u=41614228" TargetMode="External"/><Relationship Id="rId51" Type="http://schemas.openxmlformats.org/officeDocument/2006/relationships/hyperlink" Target="https://www.linkedin.com/learning/seo-foundations-2?pathUrn=urn%3Ali%3AlyndaLearningPath%3A56d9c6253dd5598504e5dbf1&amp;u=41614228" TargetMode="External"/><Relationship Id="rId72" Type="http://schemas.openxmlformats.org/officeDocument/2006/relationships/hyperlink" Target="https://www.linkedin.com/learning/learning-google-tag-manager?pathUrn=urn%3Ali%3AlyndaLearningPath%3A5a7e07ed498e2e23103a57e8&amp;u=41614228" TargetMode="External"/><Relationship Id="rId93" Type="http://schemas.openxmlformats.org/officeDocument/2006/relationships/hyperlink" Target="https://www.linkedin.com/learning/entrepreneurship-finding-and-testing-your-business-idea?pathUrn=urn%3Ali%3AlyndaLearningPath%3A56dfb8ae92015a33b4908fdb&amp;u=41614228" TargetMode="External"/><Relationship Id="rId98" Type="http://schemas.openxmlformats.org/officeDocument/2006/relationships/hyperlink" Target="https://www.linkedin.com/learning/finance-essentials-for-small-business?pathUrn=urn%3Ali%3AlyndaLearningPath%3A56dfb8ae92015a33b4908fdb&amp;u=41614228" TargetMode="External"/><Relationship Id="rId121" Type="http://schemas.openxmlformats.org/officeDocument/2006/relationships/hyperlink" Target="https://www.linkedin.com/learning/word-2016-mail-merge-in-depth?contextUrn=urn%3Ali%3AlyndaLearningPath%3A59b6fb67498ec518b0f1805c&amp;u=41614228" TargetMode="External"/><Relationship Id="rId142" Type="http://schemas.openxmlformats.org/officeDocument/2006/relationships/hyperlink" Target="https://www.linkedin.com/learning/excel-2016-managing-and-analyzing-data" TargetMode="External"/><Relationship Id="rId163" Type="http://schemas.openxmlformats.org/officeDocument/2006/relationships/hyperlink" Target="https://www.linkedin.com/learning/cleaning-transforming-and-prepping-your-data-with-tableau-prep" TargetMode="External"/><Relationship Id="rId3" Type="http://schemas.openxmlformats.org/officeDocument/2006/relationships/hyperlink" Target="https://www.linkedin.com/learning/seo-link-building-in-depth-2?pathUrn=urn%3Ali%3AlyndaLearningPath%3A56d9c6253dd5598504e5dbf1&amp;u=41614228" TargetMode="External"/><Relationship Id="rId25" Type="http://schemas.openxmlformats.org/officeDocument/2006/relationships/hyperlink" Target="https://www.linkedin.com/learning/advertising-on-instagram-2?trk=search-result_learning_card_title&amp;upsellOrderOrigin=default_guest_learning" TargetMode="External"/><Relationship Id="rId46" Type="http://schemas.openxmlformats.org/officeDocument/2006/relationships/hyperlink" Target="https://www.linkedin.com/learning/google-analytics-essential-training-5?pathUrn=urn%3Ali%3AlyndaLearningPath%3A589b896f498e7ab27c1ba998&amp;u=41614228" TargetMode="External"/><Relationship Id="rId67" Type="http://schemas.openxmlformats.org/officeDocument/2006/relationships/hyperlink" Target="https://www.linkedin.com/learning/paths/become-a-digital-advertising-specialist?u=41614228" TargetMode="External"/><Relationship Id="rId116" Type="http://schemas.openxmlformats.org/officeDocument/2006/relationships/hyperlink" Target="https://www.linkedin.com/learning/cert-prep-excel-associate-microsoft-office-specialist-for-office-2019-and-office-365?contextUrn=urn%3Ali%3AlyndaLearningPath%3A59b6fcc8498e1241f844fcc9&amp;u=41614228" TargetMode="External"/><Relationship Id="rId137" Type="http://schemas.openxmlformats.org/officeDocument/2006/relationships/hyperlink" Target="https://www.linkedin.com/learning/spss-statistics-essential-training-2" TargetMode="External"/><Relationship Id="rId158" Type="http://schemas.openxmlformats.org/officeDocument/2006/relationships/hyperlink" Target="https://www.linkedin.com/learning/designing-an-infographic" TargetMode="External"/><Relationship Id="rId20" Type="http://schemas.openxmlformats.org/officeDocument/2006/relationships/hyperlink" Target="https://www.linkedin.com/learning/paths/become-a-social-media-advertising-specialist?u=41614228" TargetMode="External"/><Relationship Id="rId41" Type="http://schemas.openxmlformats.org/officeDocument/2006/relationships/hyperlink" Target="https://www.linkedin.com/learning/employer-branding-on-linkedin?pathUrn=urn%3Ali%3AlyndaLearningPath%3A589b896f498e7ab27c1ba998&amp;u=41614228" TargetMode="External"/><Relationship Id="rId62" Type="http://schemas.openxmlformats.org/officeDocument/2006/relationships/hyperlink" Target="https://www.linkedin.com/learning/making-money-with-vrbo?pathUrn=urn%3Ali%3AlyndaLearningPath%3A5937080d498e819cb5965199&amp;u=41614228" TargetMode="External"/><Relationship Id="rId83" Type="http://schemas.openxmlformats.org/officeDocument/2006/relationships/hyperlink" Target="https://www.linkedin.com/learning/social-media-marketing-with-facebook-and-twitter-3?trk=search-result_learning_card_title&amp;upsellOrderOrigin=default_guest_learning" TargetMode="External"/><Relationship Id="rId88" Type="http://schemas.openxmlformats.org/officeDocument/2006/relationships/hyperlink" Target="https://www.linkedin.com/learning/google-analytics-essential-training-5?pathUrn=urn%3Ali%3AlyndaLearningPath%3A589b896f498e7ab27c1ba998&amp;u=41614228" TargetMode="External"/><Relationship Id="rId111" Type="http://schemas.openxmlformats.org/officeDocument/2006/relationships/hyperlink" Target="https://www.linkedin.com/learning/excel-advanced-formulas-and-functions?contextUrn=urn%3Ali%3AlyndaLearningPath%3A59b6fcc8498e1241f844fcc9&amp;u=41614228" TargetMode="External"/><Relationship Id="rId132" Type="http://schemas.openxmlformats.org/officeDocument/2006/relationships/hyperlink" Target="https://www.linkedin.com/learning/tableau-10-for-data-scientists?contextUrn=urn%3Ali%3AlyndaLearningPath%3A5a3aa932498eaa2ec62c8fd3&amp;u=41614228" TargetMode="External"/><Relationship Id="rId153" Type="http://schemas.openxmlformats.org/officeDocument/2006/relationships/hyperlink" Target="https://www.linkedin.com/learning/tableau-essential-training-2020-1" TargetMode="External"/><Relationship Id="rId15" Type="http://schemas.openxmlformats.org/officeDocument/2006/relationships/hyperlink" Target="https://www.linkedin.com/learning/advertising-on-instagram-2?trk=search-result_learning_card_title&amp;upsellOrderOrigin=default_guest_learning" TargetMode="External"/><Relationship Id="rId36" Type="http://schemas.openxmlformats.org/officeDocument/2006/relationships/hyperlink" Target="https://www.linkedin.com/learning/seo-foundations-2?pathUrn=urn%3Ali%3AlyndaLearningPath%3A56d9c6253dd5598504e5dbf1&amp;u=41614228" TargetMode="External"/><Relationship Id="rId57" Type="http://schemas.openxmlformats.org/officeDocument/2006/relationships/hyperlink" Target="https://www.linkedin.com/learning/advertising-on-twitter-3?pathUrn=urn%3Ali%3AlyndaLearningPath%3A5a7e06ba498e410ce2d754d4&amp;u=41614228" TargetMode="External"/><Relationship Id="rId106" Type="http://schemas.openxmlformats.org/officeDocument/2006/relationships/hyperlink" Target="https://www.linkedin.com/learning/sales-secrets-for-small-business?contextUrn=urn%3Ali%3AlyndaLearningPath%3A56d7a02f3dd559b764b88a8c&amp;u=41614228" TargetMode="External"/><Relationship Id="rId127" Type="http://schemas.openxmlformats.org/officeDocument/2006/relationships/hyperlink" Target="https://www.linkedin.com/learning/powerpoint-designing-better-slides?contextUrn=urn%3Ali%3AlyndaLearningPath%3A5a147903498eaa2ec62c8fc6&amp;u=41614228" TargetMode="External"/><Relationship Id="rId10" Type="http://schemas.openxmlformats.org/officeDocument/2006/relationships/hyperlink" Target="https://www.linkedin.com/learning/social-media-marketing-managing-online-communities?trk=search-result_learning_card_title&amp;upsellOrderOrigin=default_guest_learning" TargetMode="External"/><Relationship Id="rId31" Type="http://schemas.openxmlformats.org/officeDocument/2006/relationships/hyperlink" Target="https://www.linkedin.com/learning/online-marketing-foundations-3?pathUrn=urn%3Ali%3AlyndaLearningPath%3A589b896f498e7ab27c1ba998&amp;u=41614228" TargetMode="External"/><Relationship Id="rId52" Type="http://schemas.openxmlformats.org/officeDocument/2006/relationships/hyperlink" Target="https://www.linkedin.com/learning/social-media-marketing-foundations-3?trk=search-result_learning_card_title&amp;upsellOrderOrigin=default_guest_learning" TargetMode="External"/><Relationship Id="rId73" Type="http://schemas.openxmlformats.org/officeDocument/2006/relationships/hyperlink" Target="https://www.linkedin.com/learning/google-ads-adwords-essential-training-2?pathUrn=urn%3Ali%3AlyndaLearningPath%3A589b896f498e7ab27c1ba998&amp;u=41614228" TargetMode="External"/><Relationship Id="rId78" Type="http://schemas.openxmlformats.org/officeDocument/2006/relationships/hyperlink" Target="https://www.linkedin.com/learning/business-storytelling-with-c-c-chapman?pathUrn=urn%3Ali%3AlyndaLearningPath%3A5808f4843dd5598d00538565&amp;u=41614228" TargetMode="External"/><Relationship Id="rId94" Type="http://schemas.openxmlformats.org/officeDocument/2006/relationships/hyperlink" Target="https://www.linkedin.com/learning/understanding-business?pathUrn=urn%3Ali%3AlyndaLearningPath%3A56dfb8ae92015a33b4908fdb&amp;u=41614228" TargetMode="External"/><Relationship Id="rId99" Type="http://schemas.openxmlformats.org/officeDocument/2006/relationships/hyperlink" Target="https://www.linkedin.com/learning/finance-foundations-income-taxes-2?pathUrn=urn%3Ali%3AlyndaLearningPath%3A56dfb8ae92015a33b4908fdb&amp;u=41614228" TargetMode="External"/><Relationship Id="rId101" Type="http://schemas.openxmlformats.org/officeDocument/2006/relationships/hyperlink" Target="https://www.linkedin.com/learning/paths/become-a-craft-business-owner?u=41614228" TargetMode="External"/><Relationship Id="rId122" Type="http://schemas.openxmlformats.org/officeDocument/2006/relationships/hyperlink" Target="https://www.linkedin.com/learning/word-2016-forms-in-depth?contextUrn=urn%3Ali%3AlyndaLearningPath%3A59b6fb67498ec518b0f1805c&amp;u=41614228" TargetMode="External"/><Relationship Id="rId143" Type="http://schemas.openxmlformats.org/officeDocument/2006/relationships/hyperlink" Target="https://www.linkedin.com/learning/excel-2016-data-validation-in-depth" TargetMode="External"/><Relationship Id="rId148" Type="http://schemas.openxmlformats.org/officeDocument/2006/relationships/hyperlink" Target="https://www.linkedin.com/learning/data-fluency-exploring-and-describing-data/gather-greater-insight-and-make-better-decisions-with-your-data" TargetMode="External"/><Relationship Id="rId164" Type="http://schemas.openxmlformats.org/officeDocument/2006/relationships/hyperlink" Target="https://www.linkedin.com/learning/data-science-foundations-fundamentals-6" TargetMode="External"/><Relationship Id="rId169" Type="http://schemas.openxmlformats.org/officeDocument/2006/relationships/hyperlink" Target="https://www.linkedin.com/learning/starting-a-business-with-family-and-friends?u=41614228" TargetMode="External"/><Relationship Id="rId4" Type="http://schemas.openxmlformats.org/officeDocument/2006/relationships/hyperlink" Target="https://www.linkedin.com/learning/seo-keyword-strategy-2?pathUrn=urn%3Ali%3AlyndaLearningPath%3A56d9c6253dd5598504e5dbf1&amp;u=41614228" TargetMode="External"/><Relationship Id="rId9" Type="http://schemas.openxmlformats.org/officeDocument/2006/relationships/hyperlink" Target="https://www.linkedin.com/learning/social-media-marketing-foundations-3?trk=search-result_learning_card_title&amp;upsellOrderOrigin=default_guest_learning" TargetMode="External"/><Relationship Id="rId26" Type="http://schemas.openxmlformats.org/officeDocument/2006/relationships/hyperlink" Target="https://www.linkedin.com/learning/advertising-on-pinterest-2?pathUrn=urn%3Ali%3AlyndaLearningPath%3A5a7e06ba498e410ce2d754d4&amp;u=41614228" TargetMode="External"/><Relationship Id="rId47" Type="http://schemas.openxmlformats.org/officeDocument/2006/relationships/hyperlink" Target="https://www.linkedin.com/learning/paths/become-an-online-marketing-manager?u=41614228" TargetMode="External"/><Relationship Id="rId68" Type="http://schemas.openxmlformats.org/officeDocument/2006/relationships/hyperlink" Target="https://www.linkedin.com/learning/online-marketing-foundations-3?pathUrn=urn%3Ali%3AlyndaLearningPath%3A589b896f498e7ab27c1ba998&amp;u=41614228" TargetMode="External"/><Relationship Id="rId89" Type="http://schemas.openxmlformats.org/officeDocument/2006/relationships/hyperlink" Target="https://www.linkedin.com/learning/creating-an-editorial-calendar-2?pathUrn=urn%3Ali%3AlyndaLearningPath%3A5808f4843dd5598d00538565&amp;u=41614228" TargetMode="External"/><Relationship Id="rId112" Type="http://schemas.openxmlformats.org/officeDocument/2006/relationships/hyperlink" Target="https://www.linkedin.com/learning/excel-advanced-formatting-techniques-365-2019?contextUrn=urn%3Ali%3AlyndaLearningPath%3A59b6fcc8498e1241f844fcc9&amp;u=41614228" TargetMode="External"/><Relationship Id="rId133" Type="http://schemas.openxmlformats.org/officeDocument/2006/relationships/hyperlink" Target="https://www.linkedin.com/learning/tableau-10-essential-training?contextUrn=urn%3Ali%3AlyndaLearningPath%3A5a3aa932498eaa2ec62c8fd3&amp;u=41614228" TargetMode="External"/><Relationship Id="rId154" Type="http://schemas.openxmlformats.org/officeDocument/2006/relationships/hyperlink" Target="https://www.linkedin.com/learning/learning-data-visualization-3" TargetMode="External"/><Relationship Id="rId16" Type="http://schemas.openxmlformats.org/officeDocument/2006/relationships/hyperlink" Target="https://www.linkedin.com/learning/marketing-on-facebook-2?trk=search-result_learning_card_title&amp;upsellOrderOrigin=default_guest_learning" TargetMode="External"/><Relationship Id="rId37" Type="http://schemas.openxmlformats.org/officeDocument/2006/relationships/hyperlink" Target="https://www.linkedin.com/learning/seo-keyword-strategy-2?pathUrn=urn%3Ali%3AlyndaLearningPath%3A56d9c6253dd5598504e5dbf1&amp;u=41614228" TargetMode="External"/><Relationship Id="rId58" Type="http://schemas.openxmlformats.org/officeDocument/2006/relationships/hyperlink" Target="https://www.linkedin.com/learning/sketch-for-ux-design-2?pathUrn=urn%3Ali%3AlyndaLearningPath%3A59b705dc498e1241f844fcca&amp;u=41614228" TargetMode="External"/><Relationship Id="rId79" Type="http://schemas.openxmlformats.org/officeDocument/2006/relationships/hyperlink" Target="https://www.linkedin.com/learning/learning-to-write-marketing-copy?pathUrn=urn%3Ali%3AlyndaLearningPath%3A5a7e07ed498e2e23103a57e8&amp;u=41614228" TargetMode="External"/><Relationship Id="rId102" Type="http://schemas.openxmlformats.org/officeDocument/2006/relationships/hyperlink" Target="https://www.linkedin.com/learning/entrepreneurship-foundations-2?pathUrn=urn%3Ali%3AlyndaLearningPath%3A5937080d498e819cb5965199&amp;u=41614228" TargetMode="External"/><Relationship Id="rId123" Type="http://schemas.openxmlformats.org/officeDocument/2006/relationships/hyperlink" Target="https://www.linkedin.com/learning/cert-prep-word-2016-microsoft-office-specialist-77-725?contextUrn=urn%3Ali%3AlyndaLearningPath%3A59b6fb67498ec518b0f1805c&amp;u=41614228" TargetMode="External"/><Relationship Id="rId144" Type="http://schemas.openxmlformats.org/officeDocument/2006/relationships/hyperlink" Target="https://www.linkedin.com/learning/r-for-excel-users/" TargetMode="External"/><Relationship Id="rId90" Type="http://schemas.openxmlformats.org/officeDocument/2006/relationships/hyperlink" Target="https://www.linkedin.com/learning/paths/become-a-small-business-owner?u=41614228" TargetMode="External"/><Relationship Id="rId165" Type="http://schemas.openxmlformats.org/officeDocument/2006/relationships/hyperlink" Target="https://www.linkedin.com/learning/entrepreneurship-foundations-2?pathUrn=urn%3Ali%3AlyndaLearningPath%3A5937080d498e819cb5965199&amp;u=41614228" TargetMode="External"/><Relationship Id="rId27" Type="http://schemas.openxmlformats.org/officeDocument/2006/relationships/hyperlink" Target="https://www.linkedin.com/learning/advertising-on-youtube-2?trk=search-result_learning_card_title&amp;upsellOrderOrigin=default_guest_learning" TargetMode="External"/><Relationship Id="rId48" Type="http://schemas.openxmlformats.org/officeDocument/2006/relationships/hyperlink" Target="https://www.linkedin.com/learning/online-marketing-foundations-3?pathUrn=urn%3Ali%3AlyndaLearningPath%3A589b896f498e7ab27c1ba998&amp;u=41614228" TargetMode="External"/><Relationship Id="rId69" Type="http://schemas.openxmlformats.org/officeDocument/2006/relationships/hyperlink" Target="https://www.linkedin.com/learning/seo-foundations-2?pathUrn=urn%3Ali%3AlyndaLearningPath%3A56d9c6253dd5598504e5dbf1&amp;u=41614228" TargetMode="External"/><Relationship Id="rId113" Type="http://schemas.openxmlformats.org/officeDocument/2006/relationships/hyperlink" Target="https://www.linkedin.com/learning/excel-creating-a-basic-dashboard?contextUrn=urn%3Ali%3AlyndaLearningPath%3A59b6fcc8498e1241f844fcc9&amp;u=41614228" TargetMode="External"/><Relationship Id="rId134" Type="http://schemas.openxmlformats.org/officeDocument/2006/relationships/hyperlink" Target="https://www.linkedin.com/learning/creating-interactive-tableau-dashboards?contextUrn=urn%3Ali%3AlyndaLearningPath%3A5a3aa932498eaa2ec62c8fd3&amp;u=41614228" TargetMode="External"/><Relationship Id="rId80" Type="http://schemas.openxmlformats.org/officeDocument/2006/relationships/hyperlink" Target="https://www.linkedin.com/learning/ux-foundations-content-strategy?pathUrn=urn%3Ali%3AlyndaLearningPath%3A5808f4843dd5598d00538565&amp;u=41614228" TargetMode="External"/><Relationship Id="rId155" Type="http://schemas.openxmlformats.org/officeDocument/2006/relationships/hyperlink" Target="https://www.linkedin.com/learning/paths/become-a-data-visualization-specialist-concepts" TargetMode="External"/><Relationship Id="rId17" Type="http://schemas.openxmlformats.org/officeDocument/2006/relationships/hyperlink" Target="https://www.linkedin.com/learning/advertising-on-youtube-2?trk=search-result_learning_card_title&amp;upsellOrderOrigin=default_guest_learning" TargetMode="External"/><Relationship Id="rId38" Type="http://schemas.openxmlformats.org/officeDocument/2006/relationships/hyperlink" Target="https://www.linkedin.com/learning/advertising-on-facebook-2?trk=search-result_learning_card_title&amp;upsellOrderOrigin=default_guest_learning" TargetMode="External"/><Relationship Id="rId59" Type="http://schemas.openxmlformats.org/officeDocument/2006/relationships/hyperlink" Target="https://www.linkedin.com/learning/paths/get-ahead-in-the-on-demand-gig-economy?u=41614228" TargetMode="External"/><Relationship Id="rId103" Type="http://schemas.openxmlformats.org/officeDocument/2006/relationships/hyperlink" Target="https://www.linkedin.com/learning/guy-kawasaki-on-entrepreneurship?pathUrn=urn%3Ali%3AlyndaLearningPath%3A56dfb8ae92015a33b4908fdb&amp;u=41614228" TargetMode="External"/><Relationship Id="rId124" Type="http://schemas.openxmlformats.org/officeDocument/2006/relationships/hyperlink" Target="https://www.linkedin.com/learning/cert-prep-word-2016-microsoft-office-expert-77-726?contextUrn=urn%3Ali%3AlyndaLearningPath%3A59b6fb67498ec518b0f1805c&amp;u=4161422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pace.ispringmarket.com/content/223/info/The_Entrepreneurial_DIVE" TargetMode="External"/><Relationship Id="rId13" Type="http://schemas.openxmlformats.org/officeDocument/2006/relationships/hyperlink" Target="https://rpace.ispringmarket.com/content/226/info/Digital_Intelligence_Opportunity_Identification" TargetMode="External"/><Relationship Id="rId3" Type="http://schemas.openxmlformats.org/officeDocument/2006/relationships/hyperlink" Target="https://rpace.ispringmarket.com/content/233/info/Deepening_Relations_Through_Social_Media_Listening" TargetMode="External"/><Relationship Id="rId7" Type="http://schemas.openxmlformats.org/officeDocument/2006/relationships/hyperlink" Target="https://rpace.ispringmarket.com/content/230/info/Storytelling_for_Businesses_in_the_Digital_Era" TargetMode="External"/><Relationship Id="rId12" Type="http://schemas.openxmlformats.org/officeDocument/2006/relationships/hyperlink" Target="https://rpace.ispringmarket.com/content/220/info/The_Foundations_of_Entrepreneurship" TargetMode="External"/><Relationship Id="rId2" Type="http://schemas.openxmlformats.org/officeDocument/2006/relationships/hyperlink" Target="https://rpace.ispringmarket.com/content/235/info/Analyzing_Your_Social_Media_Performance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rpace.ispringmarket.com/content/229/info/The_Foundations_of_Social_Media_Engagement" TargetMode="External"/><Relationship Id="rId6" Type="http://schemas.openxmlformats.org/officeDocument/2006/relationships/hyperlink" Target="https://rpace.ispringmarket.com/content/234/info/Basic_Video_Creation_and_Editing" TargetMode="External"/><Relationship Id="rId11" Type="http://schemas.openxmlformats.org/officeDocument/2006/relationships/hyperlink" Target="https://rpace.ispringmarket.com/content/228/info/Business_Pitching_through_Storytelling_by_Republic_Polytechnic" TargetMode="External"/><Relationship Id="rId5" Type="http://schemas.openxmlformats.org/officeDocument/2006/relationships/hyperlink" Target="https://rpace.ispringmarket.com/content/300/info/Digital_Marketer_Essentials" TargetMode="External"/><Relationship Id="rId15" Type="http://schemas.openxmlformats.org/officeDocument/2006/relationships/hyperlink" Target="https://rpace.ispringmarket.com/content/288/info/Starting_an_Online_Business" TargetMode="External"/><Relationship Id="rId10" Type="http://schemas.openxmlformats.org/officeDocument/2006/relationships/hyperlink" Target="https://rpace.ispringmarket.com/content/224/info/Launching_Your_Startup" TargetMode="External"/><Relationship Id="rId4" Type="http://schemas.openxmlformats.org/officeDocument/2006/relationships/hyperlink" Target="https://rpace.ispringmarket.com/content/231/info/Immersive_Media_for_Marketing_Communication" TargetMode="External"/><Relationship Id="rId9" Type="http://schemas.openxmlformats.org/officeDocument/2006/relationships/hyperlink" Target="https://rpace.ispringmarket.com/content/227/info/Digital_Business" TargetMode="External"/><Relationship Id="rId14" Type="http://schemas.openxmlformats.org/officeDocument/2006/relationships/hyperlink" Target="https://rpace.ispringmarket.com/content/225/info/Financing_for_Innov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DE37-D4B3-4CC9-B70D-17E034F493BC}">
  <dimension ref="A1:J208"/>
  <sheetViews>
    <sheetView tabSelected="1" zoomScale="80" zoomScaleNormal="80" workbookViewId="0">
      <selection activeCell="B19" sqref="B19"/>
    </sheetView>
  </sheetViews>
  <sheetFormatPr defaultColWidth="9.21875" defaultRowHeight="16.05" customHeight="1" x14ac:dyDescent="0.3"/>
  <cols>
    <col min="1" max="1" width="6.109375" style="13" bestFit="1" customWidth="1"/>
    <col min="2" max="2" width="95" style="25" bestFit="1" customWidth="1"/>
    <col min="3" max="3" width="24.6640625" style="15" bestFit="1" customWidth="1"/>
    <col min="4" max="4" width="25.109375" style="15" customWidth="1"/>
    <col min="5" max="5" width="16.77734375" style="17" bestFit="1" customWidth="1"/>
    <col min="6" max="6" width="30.44140625" style="18" customWidth="1"/>
    <col min="7" max="16384" width="9.21875" style="6"/>
  </cols>
  <sheetData>
    <row r="1" spans="1:6" ht="14.4" x14ac:dyDescent="0.3">
      <c r="B1" s="64" t="s">
        <v>571</v>
      </c>
    </row>
    <row r="2" spans="1:6" ht="16.05" customHeight="1" x14ac:dyDescent="0.3">
      <c r="A2" s="65" t="s">
        <v>569</v>
      </c>
      <c r="B2" s="66" t="s">
        <v>572</v>
      </c>
    </row>
    <row r="3" spans="1:6" ht="16.05" customHeight="1" x14ac:dyDescent="0.3">
      <c r="A3" s="65" t="s">
        <v>570</v>
      </c>
      <c r="B3" s="66" t="s">
        <v>568</v>
      </c>
    </row>
    <row r="5" spans="1:6" ht="15.9" customHeight="1" x14ac:dyDescent="0.3">
      <c r="A5" s="1" t="s">
        <v>0</v>
      </c>
      <c r="B5" s="2" t="s">
        <v>1</v>
      </c>
      <c r="C5" s="3" t="s">
        <v>2</v>
      </c>
      <c r="D5" s="3" t="s">
        <v>3</v>
      </c>
      <c r="E5" s="4" t="s">
        <v>4</v>
      </c>
      <c r="F5" s="5" t="s">
        <v>5</v>
      </c>
    </row>
    <row r="6" spans="1:6" ht="16.05" customHeight="1" x14ac:dyDescent="0.3">
      <c r="A6" s="7" t="s">
        <v>6</v>
      </c>
      <c r="B6" s="8" t="s">
        <v>7</v>
      </c>
      <c r="C6" s="9" t="s">
        <v>8</v>
      </c>
      <c r="D6" s="10" t="s">
        <v>9</v>
      </c>
      <c r="E6" s="11">
        <f>11+57/60</f>
        <v>11.95</v>
      </c>
      <c r="F6" s="12"/>
    </row>
    <row r="7" spans="1:6" ht="16.05" customHeight="1" x14ac:dyDescent="0.3">
      <c r="A7" s="13" t="s">
        <v>10</v>
      </c>
      <c r="B7" s="14" t="s">
        <v>11</v>
      </c>
      <c r="C7" s="15" t="s">
        <v>8</v>
      </c>
      <c r="D7" s="16" t="s">
        <v>12</v>
      </c>
      <c r="E7" s="17">
        <f>3+36/60</f>
        <v>3.6</v>
      </c>
    </row>
    <row r="8" spans="1:6" ht="16.05" customHeight="1" x14ac:dyDescent="0.3">
      <c r="A8" s="13" t="s">
        <v>13</v>
      </c>
      <c r="B8" s="14" t="s">
        <v>14</v>
      </c>
      <c r="C8" s="15" t="s">
        <v>8</v>
      </c>
      <c r="D8" s="16" t="s">
        <v>15</v>
      </c>
      <c r="E8" s="17">
        <f>1+7/60</f>
        <v>1.1166666666666667</v>
      </c>
    </row>
    <row r="9" spans="1:6" ht="16.05" customHeight="1" x14ac:dyDescent="0.3">
      <c r="A9" s="13" t="s">
        <v>16</v>
      </c>
      <c r="B9" s="14" t="s">
        <v>17</v>
      </c>
      <c r="C9" s="15" t="s">
        <v>8</v>
      </c>
      <c r="D9" s="16" t="s">
        <v>18</v>
      </c>
      <c r="E9" s="17">
        <f>1+36/60</f>
        <v>1.6</v>
      </c>
    </row>
    <row r="10" spans="1:6" ht="16.05" customHeight="1" x14ac:dyDescent="0.3">
      <c r="A10" s="13" t="s">
        <v>19</v>
      </c>
      <c r="B10" s="14" t="s">
        <v>20</v>
      </c>
      <c r="C10" s="15" t="s">
        <v>8</v>
      </c>
      <c r="D10" s="16" t="s">
        <v>21</v>
      </c>
      <c r="E10" s="17">
        <f>1+7/60</f>
        <v>1.1166666666666667</v>
      </c>
    </row>
    <row r="11" spans="1:6" ht="16.05" customHeight="1" x14ac:dyDescent="0.3">
      <c r="A11" s="13" t="s">
        <v>22</v>
      </c>
      <c r="B11" s="14" t="s">
        <v>23</v>
      </c>
      <c r="C11" s="15" t="s">
        <v>8</v>
      </c>
      <c r="D11" s="16" t="s">
        <v>24</v>
      </c>
      <c r="E11" s="17">
        <f>2+31/60</f>
        <v>2.5166666666666666</v>
      </c>
    </row>
    <row r="12" spans="1:6" ht="16.05" customHeight="1" x14ac:dyDescent="0.3">
      <c r="A12" s="13" t="s">
        <v>25</v>
      </c>
      <c r="B12" s="14" t="s">
        <v>26</v>
      </c>
      <c r="C12" s="15" t="s">
        <v>8</v>
      </c>
      <c r="D12" s="16" t="s">
        <v>27</v>
      </c>
      <c r="E12" s="17">
        <f>1+59/60</f>
        <v>1.9833333333333334</v>
      </c>
    </row>
    <row r="13" spans="1:6" s="21" customFormat="1" ht="16.05" customHeight="1" x14ac:dyDescent="0.3">
      <c r="A13" s="7" t="s">
        <v>28</v>
      </c>
      <c r="B13" s="8" t="s">
        <v>29</v>
      </c>
      <c r="C13" s="9" t="s">
        <v>8</v>
      </c>
      <c r="D13" s="19" t="s">
        <v>30</v>
      </c>
      <c r="E13" s="11">
        <f>13+54/60</f>
        <v>13.9</v>
      </c>
      <c r="F13" s="20"/>
    </row>
    <row r="14" spans="1:6" ht="16.05" customHeight="1" x14ac:dyDescent="0.3">
      <c r="A14" s="13" t="s">
        <v>31</v>
      </c>
      <c r="B14" s="14" t="s">
        <v>32</v>
      </c>
      <c r="C14" s="15" t="s">
        <v>8</v>
      </c>
      <c r="D14" s="16" t="s">
        <v>33</v>
      </c>
      <c r="E14" s="17">
        <f>52/60</f>
        <v>0.8666666666666667</v>
      </c>
    </row>
    <row r="15" spans="1:6" ht="16.05" customHeight="1" x14ac:dyDescent="0.3">
      <c r="A15" s="13" t="s">
        <v>34</v>
      </c>
      <c r="B15" s="14" t="s">
        <v>35</v>
      </c>
      <c r="C15" s="15" t="s">
        <v>8</v>
      </c>
      <c r="D15" s="16" t="s">
        <v>36</v>
      </c>
      <c r="E15" s="17">
        <f>52/60</f>
        <v>0.8666666666666667</v>
      </c>
    </row>
    <row r="16" spans="1:6" ht="16.05" customHeight="1" x14ac:dyDescent="0.3">
      <c r="A16" s="13" t="s">
        <v>37</v>
      </c>
      <c r="B16" s="14" t="s">
        <v>38</v>
      </c>
      <c r="C16" s="15" t="s">
        <v>8</v>
      </c>
      <c r="D16" s="16" t="s">
        <v>39</v>
      </c>
      <c r="E16" s="17">
        <f>1</f>
        <v>1</v>
      </c>
    </row>
    <row r="17" spans="1:6" ht="16.05" customHeight="1" x14ac:dyDescent="0.3">
      <c r="A17" s="13" t="s">
        <v>40</v>
      </c>
      <c r="B17" s="14" t="s">
        <v>41</v>
      </c>
      <c r="C17" s="15" t="s">
        <v>8</v>
      </c>
      <c r="D17" s="16" t="s">
        <v>42</v>
      </c>
      <c r="E17" s="17">
        <f>1+16/60</f>
        <v>1.2666666666666666</v>
      </c>
    </row>
    <row r="18" spans="1:6" ht="16.05" customHeight="1" x14ac:dyDescent="0.3">
      <c r="A18" s="13" t="s">
        <v>43</v>
      </c>
      <c r="B18" s="14" t="s">
        <v>44</v>
      </c>
      <c r="C18" s="15" t="s">
        <v>8</v>
      </c>
      <c r="D18" s="16" t="s">
        <v>45</v>
      </c>
      <c r="E18" s="17">
        <f>1+45/60</f>
        <v>1.75</v>
      </c>
    </row>
    <row r="19" spans="1:6" ht="16.05" customHeight="1" x14ac:dyDescent="0.3">
      <c r="A19" s="13" t="s">
        <v>46</v>
      </c>
      <c r="B19" s="22" t="s">
        <v>47</v>
      </c>
      <c r="C19" s="15" t="s">
        <v>8</v>
      </c>
      <c r="D19" s="16" t="s">
        <v>48</v>
      </c>
      <c r="E19" s="17">
        <f>2+35/60</f>
        <v>2.5833333333333335</v>
      </c>
    </row>
    <row r="20" spans="1:6" ht="16.05" customHeight="1" x14ac:dyDescent="0.3">
      <c r="A20" s="13" t="s">
        <v>49</v>
      </c>
      <c r="B20" s="14" t="s">
        <v>50</v>
      </c>
      <c r="C20" s="15" t="s">
        <v>8</v>
      </c>
      <c r="D20" s="16" t="s">
        <v>51</v>
      </c>
      <c r="E20" s="17">
        <f>1+38/60</f>
        <v>1.6333333333333333</v>
      </c>
    </row>
    <row r="21" spans="1:6" ht="16.05" customHeight="1" x14ac:dyDescent="0.3">
      <c r="A21" s="13" t="s">
        <v>52</v>
      </c>
      <c r="B21" s="14" t="s">
        <v>53</v>
      </c>
      <c r="C21" s="15" t="s">
        <v>8</v>
      </c>
      <c r="D21" s="16" t="s">
        <v>54</v>
      </c>
      <c r="E21" s="17">
        <f>1+3/60</f>
        <v>1.05</v>
      </c>
    </row>
    <row r="22" spans="1:6" ht="16.05" customHeight="1" x14ac:dyDescent="0.3">
      <c r="A22" s="13" t="s">
        <v>55</v>
      </c>
      <c r="B22" s="14" t="s">
        <v>56</v>
      </c>
      <c r="C22" s="15" t="s">
        <v>8</v>
      </c>
      <c r="D22" s="16" t="s">
        <v>57</v>
      </c>
      <c r="E22" s="17">
        <f>1+9/60</f>
        <v>1.1499999999999999</v>
      </c>
    </row>
    <row r="23" spans="1:6" ht="16.05" customHeight="1" x14ac:dyDescent="0.3">
      <c r="A23" s="13" t="s">
        <v>58</v>
      </c>
      <c r="B23" s="14" t="s">
        <v>59</v>
      </c>
      <c r="C23" s="15" t="s">
        <v>8</v>
      </c>
      <c r="D23" s="23" t="s">
        <v>60</v>
      </c>
      <c r="E23" s="17">
        <f>48/60</f>
        <v>0.8</v>
      </c>
    </row>
    <row r="24" spans="1:6" ht="16.05" customHeight="1" x14ac:dyDescent="0.3">
      <c r="A24" s="13" t="s">
        <v>61</v>
      </c>
      <c r="B24" s="14" t="s">
        <v>62</v>
      </c>
      <c r="C24" s="15" t="s">
        <v>8</v>
      </c>
      <c r="D24" s="16" t="s">
        <v>63</v>
      </c>
      <c r="E24" s="17">
        <f>55/60</f>
        <v>0.91666666666666663</v>
      </c>
    </row>
    <row r="25" spans="1:6" s="21" customFormat="1" ht="16.05" customHeight="1" x14ac:dyDescent="0.3">
      <c r="A25" s="7" t="s">
        <v>64</v>
      </c>
      <c r="B25" s="8" t="s">
        <v>65</v>
      </c>
      <c r="C25" s="9" t="s">
        <v>8</v>
      </c>
      <c r="D25" s="19" t="s">
        <v>66</v>
      </c>
      <c r="E25" s="11">
        <f>12+6/60</f>
        <v>12.1</v>
      </c>
      <c r="F25" s="20"/>
    </row>
    <row r="26" spans="1:6" ht="16.05" customHeight="1" x14ac:dyDescent="0.3">
      <c r="A26" s="13" t="s">
        <v>67</v>
      </c>
      <c r="B26" s="14" t="s">
        <v>32</v>
      </c>
      <c r="C26" s="15" t="s">
        <v>8</v>
      </c>
      <c r="D26" s="16" t="s">
        <v>33</v>
      </c>
      <c r="E26" s="17">
        <f>52/60</f>
        <v>0.8666666666666667</v>
      </c>
    </row>
    <row r="27" spans="1:6" ht="16.05" customHeight="1" x14ac:dyDescent="0.3">
      <c r="A27" s="13" t="s">
        <v>68</v>
      </c>
      <c r="B27" s="14" t="s">
        <v>69</v>
      </c>
      <c r="C27" s="15" t="s">
        <v>8</v>
      </c>
      <c r="D27" s="16" t="s">
        <v>70</v>
      </c>
      <c r="E27" s="17">
        <f>52/60</f>
        <v>0.8666666666666667</v>
      </c>
    </row>
    <row r="28" spans="1:6" ht="16.05" customHeight="1" x14ac:dyDescent="0.3">
      <c r="A28" s="13" t="s">
        <v>71</v>
      </c>
      <c r="B28" s="14" t="s">
        <v>50</v>
      </c>
      <c r="C28" s="15" t="s">
        <v>8</v>
      </c>
      <c r="D28" s="16" t="s">
        <v>51</v>
      </c>
      <c r="E28" s="17">
        <f>1+38/60</f>
        <v>1.6333333333333333</v>
      </c>
    </row>
    <row r="29" spans="1:6" ht="16.05" customHeight="1" x14ac:dyDescent="0.3">
      <c r="A29" s="13" t="s">
        <v>72</v>
      </c>
      <c r="B29" s="14" t="s">
        <v>73</v>
      </c>
      <c r="C29" s="15" t="s">
        <v>8</v>
      </c>
      <c r="D29" s="16" t="s">
        <v>74</v>
      </c>
      <c r="E29" s="17">
        <f>1+27/60</f>
        <v>1.45</v>
      </c>
    </row>
    <row r="30" spans="1:6" ht="16.05" customHeight="1" x14ac:dyDescent="0.3">
      <c r="A30" s="13" t="s">
        <v>75</v>
      </c>
      <c r="B30" s="14" t="s">
        <v>53</v>
      </c>
      <c r="C30" s="15" t="s">
        <v>8</v>
      </c>
      <c r="D30" s="16" t="s">
        <v>54</v>
      </c>
      <c r="E30" s="17">
        <f>1+3/60</f>
        <v>1.05</v>
      </c>
    </row>
    <row r="31" spans="1:6" ht="16.05" customHeight="1" x14ac:dyDescent="0.3">
      <c r="A31" s="13" t="s">
        <v>76</v>
      </c>
      <c r="B31" s="24" t="s">
        <v>77</v>
      </c>
      <c r="C31" s="15" t="s">
        <v>8</v>
      </c>
      <c r="D31" s="23" t="s">
        <v>78</v>
      </c>
      <c r="E31" s="17">
        <f>59/60</f>
        <v>0.98333333333333328</v>
      </c>
    </row>
    <row r="32" spans="1:6" ht="16.05" customHeight="1" x14ac:dyDescent="0.3">
      <c r="A32" s="13" t="s">
        <v>79</v>
      </c>
      <c r="B32" s="14" t="s">
        <v>56</v>
      </c>
      <c r="C32" s="15" t="s">
        <v>8</v>
      </c>
      <c r="D32" s="16" t="s">
        <v>57</v>
      </c>
      <c r="E32" s="17">
        <f>1+9/60</f>
        <v>1.1499999999999999</v>
      </c>
    </row>
    <row r="33" spans="1:6" ht="16.05" customHeight="1" x14ac:dyDescent="0.3">
      <c r="A33" s="13" t="s">
        <v>80</v>
      </c>
      <c r="B33" s="14" t="s">
        <v>81</v>
      </c>
      <c r="C33" s="15" t="s">
        <v>8</v>
      </c>
      <c r="D33" s="23" t="s">
        <v>82</v>
      </c>
      <c r="E33" s="17">
        <f>49/60</f>
        <v>0.81666666666666665</v>
      </c>
    </row>
    <row r="34" spans="1:6" ht="16.05" customHeight="1" x14ac:dyDescent="0.3">
      <c r="A34" s="13" t="s">
        <v>83</v>
      </c>
      <c r="B34" s="14" t="s">
        <v>84</v>
      </c>
      <c r="C34" s="15" t="s">
        <v>8</v>
      </c>
      <c r="D34" s="23" t="s">
        <v>85</v>
      </c>
      <c r="E34" s="17">
        <f>1+1/6</f>
        <v>1.1666666666666667</v>
      </c>
    </row>
    <row r="35" spans="1:6" ht="16.05" customHeight="1" x14ac:dyDescent="0.3">
      <c r="A35" s="13" t="s">
        <v>86</v>
      </c>
      <c r="B35" s="14" t="s">
        <v>87</v>
      </c>
      <c r="C35" s="15" t="s">
        <v>8</v>
      </c>
      <c r="D35" s="23" t="s">
        <v>88</v>
      </c>
      <c r="E35" s="17">
        <f>2+5/60</f>
        <v>2.0833333333333335</v>
      </c>
    </row>
    <row r="36" spans="1:6" s="21" customFormat="1" ht="16.05" customHeight="1" x14ac:dyDescent="0.3">
      <c r="A36" s="7" t="s">
        <v>89</v>
      </c>
      <c r="B36" s="8" t="s">
        <v>90</v>
      </c>
      <c r="C36" s="9" t="s">
        <v>8</v>
      </c>
      <c r="D36" s="19" t="s">
        <v>91</v>
      </c>
      <c r="E36" s="11">
        <f>27+13/60</f>
        <v>27.216666666666665</v>
      </c>
      <c r="F36" s="20"/>
    </row>
    <row r="37" spans="1:6" ht="16.05" customHeight="1" x14ac:dyDescent="0.3">
      <c r="A37" s="13" t="s">
        <v>92</v>
      </c>
      <c r="B37" s="14" t="s">
        <v>93</v>
      </c>
      <c r="C37" s="15" t="s">
        <v>8</v>
      </c>
      <c r="D37" s="16" t="s">
        <v>94</v>
      </c>
      <c r="E37" s="17">
        <f>4+43/60</f>
        <v>4.7166666666666668</v>
      </c>
    </row>
    <row r="38" spans="1:6" ht="16.05" customHeight="1" x14ac:dyDescent="0.3">
      <c r="A38" s="13" t="s">
        <v>95</v>
      </c>
      <c r="B38" s="14" t="s">
        <v>96</v>
      </c>
      <c r="C38" s="15" t="s">
        <v>8</v>
      </c>
      <c r="D38" s="23" t="s">
        <v>97</v>
      </c>
      <c r="E38" s="17">
        <f>53/60</f>
        <v>0.8833333333333333</v>
      </c>
    </row>
    <row r="39" spans="1:6" ht="16.05" customHeight="1" x14ac:dyDescent="0.3">
      <c r="A39" s="13" t="s">
        <v>98</v>
      </c>
      <c r="B39" s="25" t="s">
        <v>99</v>
      </c>
      <c r="C39" s="15" t="s">
        <v>8</v>
      </c>
      <c r="D39" s="23" t="s">
        <v>100</v>
      </c>
      <c r="E39" s="17">
        <f>3+6/60</f>
        <v>3.1</v>
      </c>
    </row>
    <row r="40" spans="1:6" ht="16.05" customHeight="1" x14ac:dyDescent="0.3">
      <c r="A40" s="13" t="s">
        <v>101</v>
      </c>
      <c r="B40" s="25" t="s">
        <v>102</v>
      </c>
      <c r="C40" s="15" t="s">
        <v>8</v>
      </c>
      <c r="D40" s="23" t="s">
        <v>103</v>
      </c>
      <c r="E40" s="17">
        <f>40/60</f>
        <v>0.66666666666666663</v>
      </c>
    </row>
    <row r="41" spans="1:6" ht="16.05" customHeight="1" x14ac:dyDescent="0.3">
      <c r="A41" s="13" t="s">
        <v>104</v>
      </c>
      <c r="B41" s="14" t="s">
        <v>11</v>
      </c>
      <c r="C41" s="15" t="s">
        <v>8</v>
      </c>
      <c r="D41" s="16" t="s">
        <v>12</v>
      </c>
      <c r="E41" s="17">
        <f>3+36/60</f>
        <v>3.6</v>
      </c>
    </row>
    <row r="42" spans="1:6" ht="16.05" customHeight="1" x14ac:dyDescent="0.3">
      <c r="A42" s="13" t="s">
        <v>105</v>
      </c>
      <c r="B42" s="14" t="s">
        <v>17</v>
      </c>
      <c r="C42" s="15" t="s">
        <v>8</v>
      </c>
      <c r="D42" s="16" t="s">
        <v>18</v>
      </c>
      <c r="E42" s="17">
        <f>1+36/60</f>
        <v>1.6</v>
      </c>
    </row>
    <row r="43" spans="1:6" ht="16.05" customHeight="1" x14ac:dyDescent="0.3">
      <c r="A43" s="13" t="s">
        <v>106</v>
      </c>
      <c r="B43" s="14" t="s">
        <v>50</v>
      </c>
      <c r="C43" s="15" t="s">
        <v>8</v>
      </c>
      <c r="D43" s="16" t="s">
        <v>51</v>
      </c>
      <c r="E43" s="17">
        <f>1+38/60</f>
        <v>1.6333333333333333</v>
      </c>
    </row>
    <row r="44" spans="1:6" ht="16.05" customHeight="1" x14ac:dyDescent="0.3">
      <c r="A44" s="13" t="s">
        <v>107</v>
      </c>
      <c r="B44" s="14" t="s">
        <v>35</v>
      </c>
      <c r="C44" s="15" t="s">
        <v>8</v>
      </c>
      <c r="D44" s="16" t="s">
        <v>36</v>
      </c>
      <c r="E44" s="17">
        <f>52/60</f>
        <v>0.8666666666666667</v>
      </c>
    </row>
    <row r="45" spans="1:6" ht="16.05" customHeight="1" x14ac:dyDescent="0.3">
      <c r="A45" s="13" t="s">
        <v>108</v>
      </c>
      <c r="B45" s="14" t="s">
        <v>41</v>
      </c>
      <c r="C45" s="15" t="s">
        <v>8</v>
      </c>
      <c r="D45" s="16" t="s">
        <v>42</v>
      </c>
      <c r="E45" s="17">
        <f>1+16/60</f>
        <v>1.2666666666666666</v>
      </c>
    </row>
    <row r="46" spans="1:6" ht="16.05" customHeight="1" x14ac:dyDescent="0.3">
      <c r="A46" s="13" t="s">
        <v>109</v>
      </c>
      <c r="B46" s="25" t="s">
        <v>110</v>
      </c>
      <c r="C46" s="15" t="s">
        <v>8</v>
      </c>
      <c r="D46" s="16" t="s">
        <v>111</v>
      </c>
      <c r="E46" s="17">
        <f>1+15/60</f>
        <v>1.25</v>
      </c>
    </row>
    <row r="47" spans="1:6" ht="16.05" customHeight="1" x14ac:dyDescent="0.3">
      <c r="A47" s="13" t="s">
        <v>112</v>
      </c>
      <c r="B47" s="25" t="s">
        <v>113</v>
      </c>
      <c r="C47" s="15" t="s">
        <v>8</v>
      </c>
      <c r="D47" s="16" t="s">
        <v>114</v>
      </c>
      <c r="E47" s="17">
        <f>1+6/60</f>
        <v>1.1000000000000001</v>
      </c>
    </row>
    <row r="48" spans="1:6" ht="16.05" customHeight="1" x14ac:dyDescent="0.3">
      <c r="A48" s="13" t="s">
        <v>115</v>
      </c>
      <c r="B48" s="25" t="s">
        <v>116</v>
      </c>
      <c r="C48" s="15" t="s">
        <v>8</v>
      </c>
      <c r="D48" s="16" t="s">
        <v>117</v>
      </c>
      <c r="E48" s="17">
        <f>36/60</f>
        <v>0.6</v>
      </c>
    </row>
    <row r="49" spans="1:6" ht="16.05" customHeight="1" x14ac:dyDescent="0.3">
      <c r="A49" s="13" t="s">
        <v>118</v>
      </c>
      <c r="B49" s="26" t="s">
        <v>119</v>
      </c>
      <c r="C49" s="15" t="s">
        <v>8</v>
      </c>
      <c r="D49" s="16" t="s">
        <v>120</v>
      </c>
      <c r="E49" s="17">
        <f>2+5/60</f>
        <v>2.0833333333333335</v>
      </c>
    </row>
    <row r="50" spans="1:6" ht="16.05" customHeight="1" x14ac:dyDescent="0.3">
      <c r="A50" s="13" t="s">
        <v>121</v>
      </c>
      <c r="B50" s="25" t="s">
        <v>122</v>
      </c>
      <c r="C50" s="15" t="s">
        <v>8</v>
      </c>
      <c r="D50" s="16" t="s">
        <v>123</v>
      </c>
      <c r="E50" s="17">
        <f>1+1/6</f>
        <v>1.1666666666666667</v>
      </c>
    </row>
    <row r="51" spans="1:6" ht="16.05" customHeight="1" x14ac:dyDescent="0.3">
      <c r="A51" s="13" t="s">
        <v>124</v>
      </c>
      <c r="B51" s="25" t="s">
        <v>125</v>
      </c>
      <c r="C51" s="15" t="s">
        <v>8</v>
      </c>
      <c r="D51" s="16" t="s">
        <v>126</v>
      </c>
      <c r="E51" s="17">
        <f>2+36/60</f>
        <v>2.6</v>
      </c>
    </row>
    <row r="52" spans="1:6" s="21" customFormat="1" ht="16.05" customHeight="1" x14ac:dyDescent="0.3">
      <c r="A52" s="7" t="s">
        <v>127</v>
      </c>
      <c r="B52" s="8" t="s">
        <v>128</v>
      </c>
      <c r="C52" s="9" t="s">
        <v>8</v>
      </c>
      <c r="D52" s="19" t="s">
        <v>129</v>
      </c>
      <c r="E52" s="27">
        <f>23+46/60</f>
        <v>23.766666666666666</v>
      </c>
      <c r="F52" s="20"/>
    </row>
    <row r="53" spans="1:6" ht="16.05" customHeight="1" x14ac:dyDescent="0.3">
      <c r="A53" s="13" t="s">
        <v>130</v>
      </c>
      <c r="B53" s="14" t="s">
        <v>93</v>
      </c>
      <c r="C53" s="15" t="s">
        <v>8</v>
      </c>
      <c r="D53" s="16" t="s">
        <v>94</v>
      </c>
      <c r="E53" s="17">
        <f>4+43/60</f>
        <v>4.7166666666666668</v>
      </c>
    </row>
    <row r="54" spans="1:6" ht="16.05" customHeight="1" x14ac:dyDescent="0.3">
      <c r="A54" s="13" t="s">
        <v>131</v>
      </c>
      <c r="B54" s="25" t="s">
        <v>132</v>
      </c>
      <c r="C54" s="15" t="s">
        <v>8</v>
      </c>
      <c r="D54" s="16" t="s">
        <v>133</v>
      </c>
      <c r="E54" s="17">
        <f>1+36/60</f>
        <v>1.6</v>
      </c>
    </row>
    <row r="55" spans="1:6" ht="16.05" customHeight="1" x14ac:dyDescent="0.3">
      <c r="A55" s="13" t="s">
        <v>134</v>
      </c>
      <c r="B55" s="14" t="s">
        <v>84</v>
      </c>
      <c r="C55" s="15" t="s">
        <v>8</v>
      </c>
      <c r="D55" s="23" t="s">
        <v>85</v>
      </c>
      <c r="E55" s="17">
        <f>1+1/6</f>
        <v>1.1666666666666667</v>
      </c>
    </row>
    <row r="56" spans="1:6" ht="16.05" customHeight="1" x14ac:dyDescent="0.3">
      <c r="A56" s="13" t="s">
        <v>135</v>
      </c>
      <c r="B56" s="14" t="s">
        <v>11</v>
      </c>
      <c r="C56" s="15" t="s">
        <v>8</v>
      </c>
      <c r="D56" s="16" t="s">
        <v>12</v>
      </c>
      <c r="E56" s="17">
        <f>3+36/60</f>
        <v>3.6</v>
      </c>
    </row>
    <row r="57" spans="1:6" ht="16.05" customHeight="1" x14ac:dyDescent="0.3">
      <c r="A57" s="13" t="s">
        <v>136</v>
      </c>
      <c r="B57" s="14" t="s">
        <v>32</v>
      </c>
      <c r="C57" s="15" t="s">
        <v>8</v>
      </c>
      <c r="D57" s="16" t="s">
        <v>33</v>
      </c>
      <c r="E57" s="17">
        <f>52/60</f>
        <v>0.8666666666666667</v>
      </c>
    </row>
    <row r="58" spans="1:6" ht="16.05" customHeight="1" x14ac:dyDescent="0.3">
      <c r="A58" s="13" t="s">
        <v>137</v>
      </c>
      <c r="B58" s="25" t="s">
        <v>138</v>
      </c>
      <c r="C58" s="15" t="s">
        <v>8</v>
      </c>
      <c r="D58" s="16" t="s">
        <v>139</v>
      </c>
      <c r="E58" s="17">
        <f>43/60</f>
        <v>0.71666666666666667</v>
      </c>
    </row>
    <row r="59" spans="1:6" ht="16.05" customHeight="1" x14ac:dyDescent="0.3">
      <c r="A59" s="13" t="s">
        <v>140</v>
      </c>
      <c r="B59" s="25" t="s">
        <v>125</v>
      </c>
      <c r="C59" s="15" t="s">
        <v>8</v>
      </c>
      <c r="D59" s="16" t="s">
        <v>126</v>
      </c>
      <c r="E59" s="17">
        <f>2+36/60</f>
        <v>2.6</v>
      </c>
    </row>
    <row r="60" spans="1:6" ht="16.05" customHeight="1" x14ac:dyDescent="0.3">
      <c r="A60" s="13" t="s">
        <v>141</v>
      </c>
      <c r="B60" s="25" t="s">
        <v>99</v>
      </c>
      <c r="C60" s="15" t="s">
        <v>8</v>
      </c>
      <c r="D60" s="23" t="s">
        <v>100</v>
      </c>
      <c r="E60" s="17">
        <f>3+6/60</f>
        <v>3.1</v>
      </c>
    </row>
    <row r="61" spans="1:6" ht="16.05" customHeight="1" x14ac:dyDescent="0.3">
      <c r="A61" s="13" t="s">
        <v>142</v>
      </c>
      <c r="B61" s="14" t="s">
        <v>50</v>
      </c>
      <c r="C61" s="15" t="s">
        <v>8</v>
      </c>
      <c r="D61" s="16" t="s">
        <v>51</v>
      </c>
      <c r="E61" s="17">
        <f>1+38/60</f>
        <v>1.6333333333333333</v>
      </c>
    </row>
    <row r="62" spans="1:6" ht="16.05" customHeight="1" x14ac:dyDescent="0.3">
      <c r="A62" s="13" t="s">
        <v>143</v>
      </c>
      <c r="B62" s="14" t="s">
        <v>73</v>
      </c>
      <c r="C62" s="15" t="s">
        <v>8</v>
      </c>
      <c r="D62" s="16" t="s">
        <v>74</v>
      </c>
      <c r="E62" s="17">
        <f>1+27/60</f>
        <v>1.45</v>
      </c>
    </row>
    <row r="63" spans="1:6" ht="16.05" customHeight="1" x14ac:dyDescent="0.3">
      <c r="A63" s="13" t="s">
        <v>144</v>
      </c>
      <c r="B63" s="25" t="s">
        <v>145</v>
      </c>
      <c r="C63" s="15" t="s">
        <v>8</v>
      </c>
      <c r="D63" s="16" t="s">
        <v>146</v>
      </c>
      <c r="E63" s="17">
        <f>2+15/60</f>
        <v>2.25</v>
      </c>
    </row>
    <row r="64" spans="1:6" s="21" customFormat="1" ht="16.05" customHeight="1" x14ac:dyDescent="0.3">
      <c r="A64" s="7" t="s">
        <v>147</v>
      </c>
      <c r="B64" s="8" t="s">
        <v>148</v>
      </c>
      <c r="C64" s="9" t="s">
        <v>8</v>
      </c>
      <c r="D64" s="19" t="s">
        <v>149</v>
      </c>
      <c r="E64" s="11">
        <f>19+32/60</f>
        <v>19.533333333333335</v>
      </c>
      <c r="F64" s="20"/>
    </row>
    <row r="65" spans="1:6" ht="16.05" customHeight="1" x14ac:dyDescent="0.3">
      <c r="A65" s="13" t="s">
        <v>150</v>
      </c>
      <c r="B65" s="14" t="s">
        <v>93</v>
      </c>
      <c r="C65" s="15" t="s">
        <v>8</v>
      </c>
      <c r="D65" s="16" t="s">
        <v>94</v>
      </c>
      <c r="E65" s="17">
        <f>4+43/60</f>
        <v>4.7166666666666668</v>
      </c>
    </row>
    <row r="66" spans="1:6" ht="16.05" customHeight="1" x14ac:dyDescent="0.3">
      <c r="A66" s="13" t="s">
        <v>151</v>
      </c>
      <c r="B66" s="14" t="s">
        <v>11</v>
      </c>
      <c r="C66" s="15" t="s">
        <v>8</v>
      </c>
      <c r="D66" s="16" t="s">
        <v>12</v>
      </c>
      <c r="E66" s="17">
        <f>3+36/60</f>
        <v>3.6</v>
      </c>
    </row>
    <row r="67" spans="1:6" ht="16.05" customHeight="1" x14ac:dyDescent="0.3">
      <c r="A67" s="13" t="s">
        <v>152</v>
      </c>
      <c r="B67" s="14" t="s">
        <v>96</v>
      </c>
      <c r="C67" s="15" t="s">
        <v>8</v>
      </c>
      <c r="D67" s="23" t="s">
        <v>97</v>
      </c>
      <c r="E67" s="17">
        <f>53/60</f>
        <v>0.8833333333333333</v>
      </c>
    </row>
    <row r="68" spans="1:6" ht="16.05" customHeight="1" x14ac:dyDescent="0.3">
      <c r="A68" s="13" t="s">
        <v>153</v>
      </c>
      <c r="B68" s="25" t="s">
        <v>132</v>
      </c>
      <c r="C68" s="15" t="s">
        <v>8</v>
      </c>
      <c r="D68" s="16" t="s">
        <v>133</v>
      </c>
      <c r="E68" s="17">
        <f>1+36/60</f>
        <v>1.6</v>
      </c>
    </row>
    <row r="69" spans="1:6" ht="16.05" customHeight="1" x14ac:dyDescent="0.3">
      <c r="A69" s="13" t="s">
        <v>154</v>
      </c>
      <c r="B69" s="25" t="s">
        <v>155</v>
      </c>
      <c r="C69" s="15" t="s">
        <v>8</v>
      </c>
      <c r="D69" s="16" t="s">
        <v>156</v>
      </c>
      <c r="E69" s="17">
        <f>1+22/60</f>
        <v>1.3666666666666667</v>
      </c>
    </row>
    <row r="70" spans="1:6" ht="16.05" customHeight="1" x14ac:dyDescent="0.3">
      <c r="A70" s="13" t="s">
        <v>157</v>
      </c>
      <c r="B70" s="25" t="s">
        <v>99</v>
      </c>
      <c r="C70" s="15" t="s">
        <v>8</v>
      </c>
      <c r="D70" s="23" t="s">
        <v>100</v>
      </c>
      <c r="E70" s="17">
        <f>3+6/60</f>
        <v>3.1</v>
      </c>
    </row>
    <row r="71" spans="1:6" ht="16.05" customHeight="1" x14ac:dyDescent="0.3">
      <c r="A71" s="13" t="s">
        <v>158</v>
      </c>
      <c r="B71" s="25" t="s">
        <v>159</v>
      </c>
      <c r="C71" s="15" t="s">
        <v>8</v>
      </c>
      <c r="D71" s="16" t="s">
        <v>160</v>
      </c>
      <c r="E71" s="17">
        <f>2+21/60</f>
        <v>2.35</v>
      </c>
    </row>
    <row r="72" spans="1:6" ht="16.05" customHeight="1" x14ac:dyDescent="0.3">
      <c r="A72" s="13" t="s">
        <v>161</v>
      </c>
      <c r="B72" s="25" t="s">
        <v>162</v>
      </c>
      <c r="C72" s="15" t="s">
        <v>8</v>
      </c>
      <c r="D72" s="16" t="s">
        <v>163</v>
      </c>
      <c r="E72" s="17">
        <f>1+51/60</f>
        <v>1.85</v>
      </c>
    </row>
    <row r="73" spans="1:6" s="21" customFormat="1" ht="16.05" customHeight="1" x14ac:dyDescent="0.3">
      <c r="A73" s="7" t="s">
        <v>164</v>
      </c>
      <c r="B73" s="8" t="s">
        <v>165</v>
      </c>
      <c r="C73" s="9" t="s">
        <v>8</v>
      </c>
      <c r="D73" s="28" t="s">
        <v>166</v>
      </c>
      <c r="E73" s="11">
        <f>21+51/60</f>
        <v>21.85</v>
      </c>
      <c r="F73" s="20"/>
    </row>
    <row r="74" spans="1:6" ht="16.05" customHeight="1" x14ac:dyDescent="0.3">
      <c r="A74" s="13" t="s">
        <v>167</v>
      </c>
      <c r="B74" s="14" t="s">
        <v>93</v>
      </c>
      <c r="C74" s="15" t="s">
        <v>8</v>
      </c>
      <c r="D74" s="16" t="s">
        <v>94</v>
      </c>
      <c r="E74" s="17">
        <f>4+43/60</f>
        <v>4.7166666666666668</v>
      </c>
    </row>
    <row r="75" spans="1:6" ht="16.05" customHeight="1" x14ac:dyDescent="0.3">
      <c r="A75" s="13" t="s">
        <v>168</v>
      </c>
      <c r="B75" s="25" t="s">
        <v>169</v>
      </c>
      <c r="C75" s="15" t="s">
        <v>8</v>
      </c>
      <c r="D75" s="23" t="s">
        <v>170</v>
      </c>
      <c r="E75" s="17">
        <f>16/60</f>
        <v>0.26666666666666666</v>
      </c>
    </row>
    <row r="76" spans="1:6" ht="16.05" customHeight="1" x14ac:dyDescent="0.3">
      <c r="A76" s="13" t="s">
        <v>171</v>
      </c>
      <c r="B76" s="25" t="s">
        <v>162</v>
      </c>
      <c r="C76" s="15" t="s">
        <v>8</v>
      </c>
      <c r="D76" s="16" t="s">
        <v>163</v>
      </c>
      <c r="E76" s="17">
        <f>1+51/60</f>
        <v>1.85</v>
      </c>
    </row>
    <row r="77" spans="1:6" ht="16.05" customHeight="1" x14ac:dyDescent="0.3">
      <c r="A77" s="13" t="s">
        <v>172</v>
      </c>
      <c r="B77" s="25" t="s">
        <v>173</v>
      </c>
      <c r="C77" s="15" t="s">
        <v>8</v>
      </c>
      <c r="D77" s="23" t="s">
        <v>174</v>
      </c>
      <c r="E77" s="17">
        <f>1+24/60</f>
        <v>1.4</v>
      </c>
    </row>
    <row r="78" spans="1:6" ht="16.05" customHeight="1" x14ac:dyDescent="0.3">
      <c r="A78" s="13" t="s">
        <v>175</v>
      </c>
      <c r="B78" s="25" t="s">
        <v>159</v>
      </c>
      <c r="C78" s="15" t="s">
        <v>8</v>
      </c>
      <c r="D78" s="16" t="s">
        <v>160</v>
      </c>
      <c r="E78" s="17">
        <f>2+21/60</f>
        <v>2.35</v>
      </c>
    </row>
    <row r="79" spans="1:6" ht="16.05" customHeight="1" x14ac:dyDescent="0.3">
      <c r="A79" s="13" t="s">
        <v>176</v>
      </c>
      <c r="B79" s="25" t="s">
        <v>177</v>
      </c>
      <c r="C79" s="15" t="s">
        <v>8</v>
      </c>
      <c r="D79" s="23" t="s">
        <v>178</v>
      </c>
      <c r="E79" s="17">
        <f>18/60</f>
        <v>0.3</v>
      </c>
    </row>
    <row r="80" spans="1:6" ht="16.05" customHeight="1" x14ac:dyDescent="0.3">
      <c r="A80" s="13" t="s">
        <v>179</v>
      </c>
      <c r="B80" s="14" t="s">
        <v>41</v>
      </c>
      <c r="C80" s="15" t="s">
        <v>8</v>
      </c>
      <c r="D80" s="16" t="s">
        <v>42</v>
      </c>
      <c r="E80" s="17">
        <f>1+16/60</f>
        <v>1.2666666666666666</v>
      </c>
    </row>
    <row r="81" spans="1:10" ht="16.05" customHeight="1" x14ac:dyDescent="0.3">
      <c r="A81" s="13" t="s">
        <v>180</v>
      </c>
      <c r="B81" s="14" t="s">
        <v>96</v>
      </c>
      <c r="C81" s="15" t="s">
        <v>8</v>
      </c>
      <c r="D81" s="23" t="s">
        <v>97</v>
      </c>
      <c r="E81" s="17">
        <f>53/60</f>
        <v>0.8833333333333333</v>
      </c>
    </row>
    <row r="82" spans="1:10" ht="16.05" customHeight="1" x14ac:dyDescent="0.3">
      <c r="A82" s="13" t="s">
        <v>181</v>
      </c>
      <c r="B82" s="14" t="s">
        <v>11</v>
      </c>
      <c r="C82" s="15" t="s">
        <v>8</v>
      </c>
      <c r="D82" s="16" t="s">
        <v>12</v>
      </c>
      <c r="E82" s="17">
        <f>3+36/60</f>
        <v>3.6</v>
      </c>
    </row>
    <row r="83" spans="1:10" ht="16.05" customHeight="1" x14ac:dyDescent="0.3">
      <c r="A83" s="13" t="s">
        <v>182</v>
      </c>
      <c r="B83" s="25" t="s">
        <v>183</v>
      </c>
      <c r="C83" s="15" t="s">
        <v>8</v>
      </c>
      <c r="D83" s="23" t="s">
        <v>184</v>
      </c>
      <c r="E83" s="17">
        <f>1+5/60</f>
        <v>1.0833333333333333</v>
      </c>
    </row>
    <row r="84" spans="1:10" ht="16.05" customHeight="1" x14ac:dyDescent="0.3">
      <c r="A84" s="13" t="s">
        <v>185</v>
      </c>
      <c r="B84" s="25" t="s">
        <v>116</v>
      </c>
      <c r="C84" s="15" t="s">
        <v>8</v>
      </c>
      <c r="D84" s="16" t="s">
        <v>117</v>
      </c>
      <c r="E84" s="17">
        <f>36/60</f>
        <v>0.6</v>
      </c>
    </row>
    <row r="85" spans="1:10" ht="16.05" customHeight="1" x14ac:dyDescent="0.3">
      <c r="A85" s="13" t="s">
        <v>186</v>
      </c>
      <c r="B85" s="25" t="s">
        <v>125</v>
      </c>
      <c r="C85" s="15" t="s">
        <v>8</v>
      </c>
      <c r="D85" s="16" t="s">
        <v>126</v>
      </c>
      <c r="E85" s="17">
        <f>2+36/60</f>
        <v>2.6</v>
      </c>
    </row>
    <row r="86" spans="1:10" ht="16.05" customHeight="1" x14ac:dyDescent="0.3">
      <c r="A86" s="13" t="s">
        <v>187</v>
      </c>
      <c r="B86" s="25" t="s">
        <v>188</v>
      </c>
      <c r="C86" s="15" t="s">
        <v>8</v>
      </c>
      <c r="D86" s="23" t="s">
        <v>189</v>
      </c>
      <c r="E86" s="17">
        <f>52/60</f>
        <v>0.8666666666666667</v>
      </c>
    </row>
    <row r="87" spans="1:10" s="21" customFormat="1" ht="16.05" customHeight="1" x14ac:dyDescent="0.3">
      <c r="A87" s="7" t="s">
        <v>190</v>
      </c>
      <c r="B87" s="8" t="s">
        <v>191</v>
      </c>
      <c r="C87" s="9" t="s">
        <v>8</v>
      </c>
      <c r="D87" s="28" t="s">
        <v>192</v>
      </c>
      <c r="E87" s="11">
        <v>8.7200000000000006</v>
      </c>
      <c r="F87" s="20"/>
    </row>
    <row r="88" spans="1:10" ht="16.05" customHeight="1" x14ac:dyDescent="0.3">
      <c r="A88" s="13" t="s">
        <v>193</v>
      </c>
      <c r="B88" s="25" t="s">
        <v>194</v>
      </c>
      <c r="C88" s="15" t="s">
        <v>8</v>
      </c>
      <c r="D88" s="23" t="s">
        <v>195</v>
      </c>
      <c r="E88" s="17">
        <f>2+18/60</f>
        <v>2.2999999999999998</v>
      </c>
    </row>
    <row r="89" spans="1:10" ht="16.05" customHeight="1" x14ac:dyDescent="0.3">
      <c r="A89" s="13" t="s">
        <v>196</v>
      </c>
      <c r="B89" s="25" t="s">
        <v>197</v>
      </c>
      <c r="C89" s="15" t="s">
        <v>8</v>
      </c>
      <c r="D89" s="23" t="s">
        <v>198</v>
      </c>
      <c r="E89" s="17">
        <f>1+18/60</f>
        <v>1.3</v>
      </c>
    </row>
    <row r="90" spans="1:10" ht="16.05" customHeight="1" x14ac:dyDescent="0.3">
      <c r="A90" s="13" t="s">
        <v>199</v>
      </c>
      <c r="B90" s="25" t="s">
        <v>200</v>
      </c>
      <c r="C90" s="15" t="s">
        <v>8</v>
      </c>
      <c r="D90" s="23" t="s">
        <v>201</v>
      </c>
      <c r="E90" s="17">
        <f>1+45/60</f>
        <v>1.75</v>
      </c>
    </row>
    <row r="91" spans="1:10" ht="16.05" customHeight="1" x14ac:dyDescent="0.3">
      <c r="A91" s="13" t="s">
        <v>202</v>
      </c>
      <c r="B91" s="25" t="s">
        <v>203</v>
      </c>
      <c r="C91" s="15" t="s">
        <v>8</v>
      </c>
      <c r="D91" s="23" t="s">
        <v>204</v>
      </c>
      <c r="E91" s="17">
        <f>59/60</f>
        <v>0.98333333333333328</v>
      </c>
    </row>
    <row r="92" spans="1:10" ht="16.05" customHeight="1" x14ac:dyDescent="0.3">
      <c r="A92" s="13" t="s">
        <v>205</v>
      </c>
      <c r="B92" s="25" t="s">
        <v>206</v>
      </c>
      <c r="C92" s="15" t="s">
        <v>8</v>
      </c>
      <c r="D92" s="23" t="s">
        <v>207</v>
      </c>
      <c r="E92" s="17">
        <f>1+46/60</f>
        <v>1.7666666666666666</v>
      </c>
    </row>
    <row r="93" spans="1:10" ht="16.05" customHeight="1" x14ac:dyDescent="0.3">
      <c r="A93" s="13" t="s">
        <v>208</v>
      </c>
      <c r="B93" s="25" t="s">
        <v>209</v>
      </c>
      <c r="C93" s="15" t="s">
        <v>8</v>
      </c>
      <c r="D93" s="23" t="s">
        <v>210</v>
      </c>
      <c r="E93" s="17">
        <f>37/60</f>
        <v>0.6166666666666667</v>
      </c>
    </row>
    <row r="94" spans="1:10" ht="16.05" customHeight="1" x14ac:dyDescent="0.3">
      <c r="A94" s="29" t="s">
        <v>211</v>
      </c>
      <c r="B94" s="30" t="s">
        <v>212</v>
      </c>
      <c r="C94" s="31" t="s">
        <v>213</v>
      </c>
      <c r="D94" s="32" t="s">
        <v>214</v>
      </c>
      <c r="E94" s="33">
        <v>12</v>
      </c>
      <c r="F94" s="34"/>
      <c r="G94" s="21"/>
      <c r="H94" s="21"/>
      <c r="I94" s="21"/>
      <c r="J94" s="21"/>
    </row>
    <row r="95" spans="1:10" ht="16.05" customHeight="1" x14ac:dyDescent="0.3">
      <c r="A95" s="13" t="s">
        <v>215</v>
      </c>
      <c r="B95" s="25" t="s">
        <v>216</v>
      </c>
      <c r="C95" s="15" t="s">
        <v>213</v>
      </c>
      <c r="D95" s="16" t="s">
        <v>217</v>
      </c>
      <c r="E95" s="17">
        <f>1+5/60</f>
        <v>1.0833333333333333</v>
      </c>
    </row>
    <row r="96" spans="1:10" ht="16.05" customHeight="1" x14ac:dyDescent="0.3">
      <c r="A96" s="13" t="s">
        <v>218</v>
      </c>
      <c r="B96" s="25" t="s">
        <v>219</v>
      </c>
      <c r="C96" s="15" t="s">
        <v>213</v>
      </c>
      <c r="D96" s="16" t="s">
        <v>220</v>
      </c>
      <c r="E96" s="17">
        <v>2.25</v>
      </c>
    </row>
    <row r="97" spans="1:6" ht="16.05" customHeight="1" x14ac:dyDescent="0.3">
      <c r="A97" s="13" t="s">
        <v>221</v>
      </c>
      <c r="B97" s="25" t="s">
        <v>222</v>
      </c>
      <c r="C97" s="15" t="s">
        <v>213</v>
      </c>
      <c r="D97" s="16" t="s">
        <v>223</v>
      </c>
      <c r="E97" s="17">
        <f>2+7/60</f>
        <v>2.1166666666666667</v>
      </c>
    </row>
    <row r="98" spans="1:6" ht="16.05" customHeight="1" x14ac:dyDescent="0.3">
      <c r="A98" s="13" t="s">
        <v>224</v>
      </c>
      <c r="B98" s="25" t="s">
        <v>225</v>
      </c>
      <c r="C98" s="15" t="s">
        <v>213</v>
      </c>
      <c r="D98" s="16" t="s">
        <v>226</v>
      </c>
      <c r="E98" s="17">
        <f>2+53/60</f>
        <v>2.8833333333333333</v>
      </c>
    </row>
    <row r="99" spans="1:6" ht="16.05" customHeight="1" x14ac:dyDescent="0.3">
      <c r="A99" s="13" t="s">
        <v>227</v>
      </c>
      <c r="B99" s="25" t="s">
        <v>228</v>
      </c>
      <c r="C99" s="15" t="s">
        <v>213</v>
      </c>
      <c r="D99" s="16" t="s">
        <v>229</v>
      </c>
      <c r="E99" s="17">
        <f>58/60</f>
        <v>0.96666666666666667</v>
      </c>
    </row>
    <row r="100" spans="1:6" ht="16.05" customHeight="1" x14ac:dyDescent="0.3">
      <c r="A100" s="13" t="s">
        <v>230</v>
      </c>
      <c r="B100" s="25" t="s">
        <v>231</v>
      </c>
      <c r="C100" s="15" t="s">
        <v>213</v>
      </c>
      <c r="D100" s="16" t="s">
        <v>232</v>
      </c>
      <c r="E100" s="17">
        <f>1+26/60</f>
        <v>1.4333333333333333</v>
      </c>
    </row>
    <row r="101" spans="1:6" ht="16.05" customHeight="1" x14ac:dyDescent="0.3">
      <c r="A101" s="13" t="s">
        <v>233</v>
      </c>
      <c r="B101" s="25" t="s">
        <v>234</v>
      </c>
      <c r="C101" s="15" t="s">
        <v>213</v>
      </c>
      <c r="D101" s="16" t="s">
        <v>235</v>
      </c>
      <c r="E101" s="17">
        <f>1+13/60</f>
        <v>1.2166666666666668</v>
      </c>
    </row>
    <row r="102" spans="1:6" s="21" customFormat="1" ht="16.05" customHeight="1" x14ac:dyDescent="0.3">
      <c r="A102" s="29" t="s">
        <v>236</v>
      </c>
      <c r="B102" s="30" t="s">
        <v>237</v>
      </c>
      <c r="C102" s="31" t="s">
        <v>213</v>
      </c>
      <c r="D102" s="35" t="s">
        <v>238</v>
      </c>
      <c r="E102" s="33">
        <f>11+50/60</f>
        <v>11.833333333333334</v>
      </c>
      <c r="F102" s="34"/>
    </row>
    <row r="103" spans="1:6" ht="16.05" customHeight="1" x14ac:dyDescent="0.3">
      <c r="A103" s="13" t="s">
        <v>239</v>
      </c>
      <c r="B103" s="25" t="s">
        <v>240</v>
      </c>
      <c r="C103" s="15" t="s">
        <v>213</v>
      </c>
      <c r="D103" s="23" t="s">
        <v>241</v>
      </c>
      <c r="E103" s="17">
        <f>14/60</f>
        <v>0.23333333333333334</v>
      </c>
    </row>
    <row r="104" spans="1:6" ht="16.05" customHeight="1" x14ac:dyDescent="0.3">
      <c r="A104" s="13" t="s">
        <v>242</v>
      </c>
      <c r="B104" s="25" t="s">
        <v>234</v>
      </c>
      <c r="C104" s="15" t="s">
        <v>213</v>
      </c>
      <c r="D104" s="16" t="s">
        <v>235</v>
      </c>
      <c r="E104" s="17">
        <f>1+13/60</f>
        <v>1.2166666666666668</v>
      </c>
    </row>
    <row r="105" spans="1:6" ht="16.05" customHeight="1" x14ac:dyDescent="0.3">
      <c r="A105" s="13" t="s">
        <v>243</v>
      </c>
      <c r="B105" s="25" t="s">
        <v>244</v>
      </c>
      <c r="C105" s="15" t="s">
        <v>213</v>
      </c>
      <c r="D105" s="23" t="s">
        <v>245</v>
      </c>
      <c r="E105" s="17">
        <f>42/60</f>
        <v>0.7</v>
      </c>
    </row>
    <row r="106" spans="1:6" ht="16.05" customHeight="1" x14ac:dyDescent="0.3">
      <c r="A106" s="13" t="s">
        <v>246</v>
      </c>
      <c r="B106" s="25" t="s">
        <v>247</v>
      </c>
      <c r="C106" s="15" t="s">
        <v>213</v>
      </c>
      <c r="D106" s="23" t="s">
        <v>248</v>
      </c>
      <c r="E106" s="17">
        <f>43/60</f>
        <v>0.71666666666666667</v>
      </c>
    </row>
    <row r="107" spans="1:6" ht="16.05" customHeight="1" x14ac:dyDescent="0.3">
      <c r="A107" s="13" t="s">
        <v>249</v>
      </c>
      <c r="B107" s="25" t="s">
        <v>250</v>
      </c>
      <c r="C107" s="15" t="s">
        <v>213</v>
      </c>
      <c r="D107" s="23" t="s">
        <v>251</v>
      </c>
      <c r="E107" s="17">
        <f>1+12/60</f>
        <v>1.2</v>
      </c>
    </row>
    <row r="108" spans="1:6" ht="16.05" customHeight="1" x14ac:dyDescent="0.3">
      <c r="A108" s="13" t="s">
        <v>252</v>
      </c>
      <c r="B108" s="25" t="s">
        <v>253</v>
      </c>
      <c r="C108" s="15" t="s">
        <v>213</v>
      </c>
      <c r="D108" s="23" t="s">
        <v>254</v>
      </c>
      <c r="E108" s="17">
        <f>1+5/60</f>
        <v>1.0833333333333333</v>
      </c>
    </row>
    <row r="109" spans="1:6" ht="16.05" customHeight="1" x14ac:dyDescent="0.3">
      <c r="A109" s="13" t="s">
        <v>255</v>
      </c>
      <c r="B109" s="25" t="s">
        <v>256</v>
      </c>
      <c r="C109" s="15" t="s">
        <v>213</v>
      </c>
      <c r="D109" s="23" t="s">
        <v>257</v>
      </c>
      <c r="E109" s="17">
        <f>1+44/60</f>
        <v>1.7333333333333334</v>
      </c>
    </row>
    <row r="110" spans="1:6" ht="16.05" customHeight="1" x14ac:dyDescent="0.3">
      <c r="A110" s="13" t="s">
        <v>258</v>
      </c>
      <c r="B110" s="25" t="s">
        <v>259</v>
      </c>
      <c r="C110" s="15" t="s">
        <v>213</v>
      </c>
      <c r="D110" s="23" t="s">
        <v>260</v>
      </c>
      <c r="E110" s="17">
        <f>51/60</f>
        <v>0.85</v>
      </c>
    </row>
    <row r="111" spans="1:6" ht="16.05" customHeight="1" x14ac:dyDescent="0.3">
      <c r="A111" s="13" t="s">
        <v>261</v>
      </c>
      <c r="B111" s="25" t="s">
        <v>262</v>
      </c>
      <c r="C111" s="15" t="s">
        <v>213</v>
      </c>
      <c r="D111" s="36" t="s">
        <v>263</v>
      </c>
      <c r="E111" s="17">
        <f>1+28/60</f>
        <v>1.4666666666666668</v>
      </c>
    </row>
    <row r="112" spans="1:6" ht="16.05" customHeight="1" x14ac:dyDescent="0.3">
      <c r="A112" s="13" t="s">
        <v>264</v>
      </c>
      <c r="B112" s="25" t="s">
        <v>265</v>
      </c>
      <c r="C112" s="15" t="s">
        <v>213</v>
      </c>
      <c r="D112" s="23" t="s">
        <v>266</v>
      </c>
      <c r="E112" s="17">
        <f>2+4/60</f>
        <v>2.0666666666666669</v>
      </c>
    </row>
    <row r="113" spans="1:6" ht="16.05" customHeight="1" x14ac:dyDescent="0.3">
      <c r="A113" s="13" t="s">
        <v>267</v>
      </c>
      <c r="B113" s="25" t="s">
        <v>268</v>
      </c>
      <c r="C113" s="15" t="s">
        <v>213</v>
      </c>
      <c r="D113" s="23" t="s">
        <v>269</v>
      </c>
      <c r="E113" s="17">
        <f>28/60</f>
        <v>0.46666666666666667</v>
      </c>
    </row>
    <row r="114" spans="1:6" s="21" customFormat="1" ht="16.05" customHeight="1" x14ac:dyDescent="0.3">
      <c r="A114" s="29" t="s">
        <v>270</v>
      </c>
      <c r="B114" s="30" t="s">
        <v>271</v>
      </c>
      <c r="C114" s="31" t="s">
        <v>213</v>
      </c>
      <c r="D114" s="35" t="s">
        <v>272</v>
      </c>
      <c r="E114" s="33">
        <f>11+54/60</f>
        <v>11.9</v>
      </c>
      <c r="F114" s="34"/>
    </row>
    <row r="115" spans="1:6" ht="16.05" customHeight="1" x14ac:dyDescent="0.3">
      <c r="A115" s="13" t="s">
        <v>273</v>
      </c>
      <c r="B115" s="25" t="s">
        <v>240</v>
      </c>
      <c r="C115" s="15" t="s">
        <v>213</v>
      </c>
      <c r="D115" s="23" t="s">
        <v>241</v>
      </c>
      <c r="E115" s="17">
        <f>14/60</f>
        <v>0.23333333333333334</v>
      </c>
    </row>
    <row r="116" spans="1:6" ht="16.05" customHeight="1" x14ac:dyDescent="0.3">
      <c r="A116" s="37" t="s">
        <v>274</v>
      </c>
      <c r="B116" s="25" t="s">
        <v>234</v>
      </c>
      <c r="C116" s="15" t="s">
        <v>213</v>
      </c>
      <c r="D116" s="16" t="s">
        <v>235</v>
      </c>
      <c r="E116" s="17">
        <f>1+13/60</f>
        <v>1.2166666666666668</v>
      </c>
    </row>
    <row r="117" spans="1:6" ht="16.05" customHeight="1" x14ac:dyDescent="0.3">
      <c r="A117" s="13" t="s">
        <v>275</v>
      </c>
      <c r="B117" s="25" t="s">
        <v>250</v>
      </c>
      <c r="C117" s="15" t="s">
        <v>213</v>
      </c>
      <c r="D117" s="23" t="s">
        <v>251</v>
      </c>
      <c r="E117" s="17">
        <f>1+12/60</f>
        <v>1.2</v>
      </c>
    </row>
    <row r="118" spans="1:6" ht="16.05" customHeight="1" x14ac:dyDescent="0.3">
      <c r="A118" s="37" t="s">
        <v>276</v>
      </c>
      <c r="B118" s="25" t="s">
        <v>253</v>
      </c>
      <c r="C118" s="15" t="s">
        <v>213</v>
      </c>
      <c r="D118" s="23" t="s">
        <v>254</v>
      </c>
      <c r="E118" s="17">
        <f>1+5/60</f>
        <v>1.0833333333333333</v>
      </c>
    </row>
    <row r="119" spans="1:6" ht="16.05" customHeight="1" x14ac:dyDescent="0.3">
      <c r="A119" s="13" t="s">
        <v>277</v>
      </c>
      <c r="B119" s="25" t="s">
        <v>278</v>
      </c>
      <c r="C119" s="15" t="s">
        <v>213</v>
      </c>
      <c r="D119" s="23" t="s">
        <v>279</v>
      </c>
      <c r="E119" s="17">
        <f>48/60</f>
        <v>0.8</v>
      </c>
    </row>
    <row r="120" spans="1:6" ht="16.05" customHeight="1" x14ac:dyDescent="0.3">
      <c r="A120" s="37" t="s">
        <v>280</v>
      </c>
      <c r="B120" s="25" t="s">
        <v>281</v>
      </c>
      <c r="C120" s="15" t="s">
        <v>213</v>
      </c>
      <c r="D120" s="23" t="s">
        <v>282</v>
      </c>
      <c r="E120" s="17">
        <f>3+21/60</f>
        <v>3.35</v>
      </c>
    </row>
    <row r="121" spans="1:6" ht="16.05" customHeight="1" x14ac:dyDescent="0.3">
      <c r="A121" s="13" t="s">
        <v>283</v>
      </c>
      <c r="B121" s="25" t="s">
        <v>284</v>
      </c>
      <c r="C121" s="15" t="s">
        <v>213</v>
      </c>
      <c r="D121" s="23" t="s">
        <v>285</v>
      </c>
      <c r="E121" s="17">
        <f>2+33/60</f>
        <v>2.5499999999999998</v>
      </c>
    </row>
    <row r="122" spans="1:6" ht="16.05" customHeight="1" x14ac:dyDescent="0.3">
      <c r="A122" s="37" t="s">
        <v>286</v>
      </c>
      <c r="B122" s="25" t="s">
        <v>287</v>
      </c>
      <c r="C122" s="15" t="s">
        <v>213</v>
      </c>
      <c r="D122" s="23" t="s">
        <v>288</v>
      </c>
      <c r="E122" s="17">
        <f>1+23/60</f>
        <v>1.3833333333333333</v>
      </c>
    </row>
    <row r="123" spans="1:6" ht="16.05" customHeight="1" x14ac:dyDescent="0.3">
      <c r="A123" s="29" t="s">
        <v>289</v>
      </c>
      <c r="B123" s="30" t="s">
        <v>290</v>
      </c>
      <c r="C123" s="31" t="s">
        <v>213</v>
      </c>
      <c r="D123" s="35" t="s">
        <v>291</v>
      </c>
      <c r="E123" s="33">
        <f>12+8/60</f>
        <v>12.133333333333333</v>
      </c>
      <c r="F123" s="38"/>
    </row>
    <row r="124" spans="1:6" ht="16.05" customHeight="1" x14ac:dyDescent="0.3">
      <c r="A124" s="13" t="s">
        <v>292</v>
      </c>
      <c r="B124" s="25" t="s">
        <v>234</v>
      </c>
      <c r="C124" s="15" t="s">
        <v>213</v>
      </c>
      <c r="D124" s="16" t="s">
        <v>235</v>
      </c>
      <c r="E124" s="17">
        <f>1+13/60</f>
        <v>1.2166666666666668</v>
      </c>
    </row>
    <row r="125" spans="1:6" s="39" customFormat="1" ht="15.9" customHeight="1" x14ac:dyDescent="0.3">
      <c r="A125" s="13" t="s">
        <v>293</v>
      </c>
      <c r="B125" s="39" t="s">
        <v>294</v>
      </c>
      <c r="C125" s="15" t="s">
        <v>213</v>
      </c>
      <c r="D125" s="40" t="s">
        <v>295</v>
      </c>
      <c r="E125" s="41">
        <f>1+23/60</f>
        <v>1.3833333333333333</v>
      </c>
    </row>
    <row r="126" spans="1:6" ht="16.05" customHeight="1" x14ac:dyDescent="0.3">
      <c r="A126" s="13" t="s">
        <v>296</v>
      </c>
      <c r="B126" s="25" t="s">
        <v>297</v>
      </c>
      <c r="C126" s="15" t="s">
        <v>213</v>
      </c>
      <c r="D126" s="23" t="s">
        <v>298</v>
      </c>
      <c r="E126" s="17">
        <f>1+33/60</f>
        <v>1.55</v>
      </c>
    </row>
    <row r="127" spans="1:6" ht="16.05" customHeight="1" x14ac:dyDescent="0.3">
      <c r="A127" s="13" t="s">
        <v>299</v>
      </c>
      <c r="B127" s="25" t="s">
        <v>250</v>
      </c>
      <c r="C127" s="15" t="s">
        <v>213</v>
      </c>
      <c r="D127" s="36" t="s">
        <v>300</v>
      </c>
      <c r="E127" s="17">
        <f>1+12/60</f>
        <v>1.2</v>
      </c>
    </row>
    <row r="128" spans="1:6" ht="16.05" customHeight="1" x14ac:dyDescent="0.3">
      <c r="A128" s="13" t="s">
        <v>301</v>
      </c>
      <c r="B128" s="25" t="s">
        <v>302</v>
      </c>
      <c r="C128" s="15" t="s">
        <v>213</v>
      </c>
      <c r="D128" s="36" t="s">
        <v>303</v>
      </c>
      <c r="E128" s="17">
        <f>1+13/60</f>
        <v>1.2166666666666668</v>
      </c>
    </row>
    <row r="129" spans="1:6" ht="16.05" customHeight="1" x14ac:dyDescent="0.3">
      <c r="A129" s="13" t="s">
        <v>304</v>
      </c>
      <c r="B129" s="25" t="s">
        <v>305</v>
      </c>
      <c r="C129" s="15" t="s">
        <v>213</v>
      </c>
      <c r="D129" s="23" t="s">
        <v>306</v>
      </c>
      <c r="E129" s="17">
        <f>1+5/60</f>
        <v>1.0833333333333333</v>
      </c>
    </row>
    <row r="130" spans="1:6" ht="16.05" customHeight="1" x14ac:dyDescent="0.3">
      <c r="A130" s="13" t="s">
        <v>307</v>
      </c>
      <c r="B130" s="25" t="s">
        <v>308</v>
      </c>
      <c r="C130" s="15" t="s">
        <v>213</v>
      </c>
      <c r="D130" s="23" t="s">
        <v>309</v>
      </c>
      <c r="E130" s="17">
        <f>1+10/60</f>
        <v>1.1666666666666667</v>
      </c>
    </row>
    <row r="131" spans="1:6" ht="16.05" customHeight="1" x14ac:dyDescent="0.3">
      <c r="A131" s="13" t="s">
        <v>310</v>
      </c>
      <c r="B131" s="25" t="s">
        <v>311</v>
      </c>
      <c r="C131" s="15" t="s">
        <v>213</v>
      </c>
      <c r="D131" s="23" t="s">
        <v>312</v>
      </c>
      <c r="E131" s="17">
        <f>1+4/60</f>
        <v>1.0666666666666667</v>
      </c>
    </row>
    <row r="132" spans="1:6" ht="16.05" customHeight="1" x14ac:dyDescent="0.3">
      <c r="A132" s="13" t="s">
        <v>313</v>
      </c>
      <c r="B132" s="25" t="s">
        <v>314</v>
      </c>
      <c r="C132" s="15" t="s">
        <v>213</v>
      </c>
      <c r="D132" s="23" t="s">
        <v>315</v>
      </c>
      <c r="E132" s="17">
        <f>48/60</f>
        <v>0.8</v>
      </c>
    </row>
    <row r="133" spans="1:6" ht="16.05" customHeight="1" x14ac:dyDescent="0.3">
      <c r="A133" s="13" t="s">
        <v>316</v>
      </c>
      <c r="B133" s="25" t="s">
        <v>317</v>
      </c>
      <c r="C133" s="15" t="s">
        <v>213</v>
      </c>
      <c r="D133" s="23" t="s">
        <v>318</v>
      </c>
      <c r="E133" s="17">
        <f>1+23/60</f>
        <v>1.3833333333333333</v>
      </c>
    </row>
    <row r="134" spans="1:6" ht="16.05" customHeight="1" x14ac:dyDescent="0.3">
      <c r="A134" s="29" t="s">
        <v>319</v>
      </c>
      <c r="B134" s="30" t="s">
        <v>320</v>
      </c>
      <c r="C134" s="31" t="s">
        <v>213</v>
      </c>
      <c r="D134" s="42" t="s">
        <v>321</v>
      </c>
      <c r="E134" s="33">
        <f>3+14/60</f>
        <v>3.2333333333333334</v>
      </c>
      <c r="F134" s="38"/>
    </row>
    <row r="135" spans="1:6" ht="16.05" customHeight="1" x14ac:dyDescent="0.3">
      <c r="A135" s="13" t="s">
        <v>322</v>
      </c>
      <c r="B135" s="25" t="s">
        <v>323</v>
      </c>
      <c r="C135" s="15" t="s">
        <v>213</v>
      </c>
      <c r="D135" s="23" t="s">
        <v>324</v>
      </c>
      <c r="E135" s="17">
        <f>1+33/60</f>
        <v>1.55</v>
      </c>
    </row>
    <row r="136" spans="1:6" ht="16.05" customHeight="1" x14ac:dyDescent="0.3">
      <c r="A136" s="13" t="s">
        <v>325</v>
      </c>
      <c r="B136" s="18" t="s">
        <v>326</v>
      </c>
      <c r="C136" s="15" t="s">
        <v>213</v>
      </c>
      <c r="D136" s="18" t="s">
        <v>327</v>
      </c>
      <c r="E136" s="17">
        <f>38/60</f>
        <v>0.6333333333333333</v>
      </c>
    </row>
    <row r="137" spans="1:6" ht="16.05" customHeight="1" x14ac:dyDescent="0.3">
      <c r="A137" s="13" t="s">
        <v>328</v>
      </c>
      <c r="B137" s="25" t="s">
        <v>329</v>
      </c>
      <c r="C137" s="15" t="s">
        <v>213</v>
      </c>
      <c r="D137" s="36" t="s">
        <v>330</v>
      </c>
      <c r="E137" s="17">
        <f>1+1/60</f>
        <v>1.0166666666666666</v>
      </c>
    </row>
    <row r="138" spans="1:6" ht="16.05" customHeight="1" x14ac:dyDescent="0.3">
      <c r="A138" s="29" t="s">
        <v>331</v>
      </c>
      <c r="B138" s="30" t="s">
        <v>332</v>
      </c>
      <c r="C138" s="31" t="s">
        <v>213</v>
      </c>
      <c r="D138" s="42" t="s">
        <v>192</v>
      </c>
      <c r="E138" s="33">
        <f>SUM(E139:E140)</f>
        <v>3.2166666666666668</v>
      </c>
      <c r="F138" s="38"/>
    </row>
    <row r="139" spans="1:6" ht="16.05" customHeight="1" x14ac:dyDescent="0.3">
      <c r="A139" s="13" t="s">
        <v>333</v>
      </c>
      <c r="B139" s="25" t="s">
        <v>334</v>
      </c>
      <c r="C139" s="15" t="s">
        <v>213</v>
      </c>
      <c r="D139" s="36" t="s">
        <v>335</v>
      </c>
      <c r="E139" s="17">
        <f>1+19/60</f>
        <v>1.3166666666666667</v>
      </c>
    </row>
    <row r="140" spans="1:6" ht="16.05" customHeight="1" x14ac:dyDescent="0.3">
      <c r="A140" s="13" t="s">
        <v>336</v>
      </c>
      <c r="B140" s="25" t="s">
        <v>337</v>
      </c>
      <c r="C140" s="15" t="s">
        <v>213</v>
      </c>
      <c r="D140" s="36" t="s">
        <v>338</v>
      </c>
      <c r="E140" s="17">
        <f>1+54/60</f>
        <v>1.9</v>
      </c>
    </row>
    <row r="141" spans="1:6" s="21" customFormat="1" ht="16.05" customHeight="1" x14ac:dyDescent="0.3">
      <c r="A141" s="43" t="s">
        <v>339</v>
      </c>
      <c r="B141" s="44" t="s">
        <v>340</v>
      </c>
      <c r="C141" s="45" t="s">
        <v>341</v>
      </c>
      <c r="D141" s="46" t="s">
        <v>342</v>
      </c>
      <c r="E141" s="47">
        <f>23+37/60</f>
        <v>23.616666666666667</v>
      </c>
      <c r="F141" s="48"/>
    </row>
    <row r="142" spans="1:6" ht="16.05" customHeight="1" x14ac:dyDescent="0.3">
      <c r="A142" s="13" t="s">
        <v>343</v>
      </c>
      <c r="B142" s="25" t="s">
        <v>344</v>
      </c>
      <c r="C142" s="15" t="s">
        <v>341</v>
      </c>
      <c r="D142" s="16" t="s">
        <v>345</v>
      </c>
      <c r="E142" s="17">
        <f>1+39/60</f>
        <v>1.65</v>
      </c>
    </row>
    <row r="143" spans="1:6" ht="16.05" customHeight="1" x14ac:dyDescent="0.3">
      <c r="A143" s="13" t="s">
        <v>346</v>
      </c>
      <c r="B143" s="25" t="s">
        <v>347</v>
      </c>
      <c r="C143" s="15" t="s">
        <v>341</v>
      </c>
      <c r="D143" s="16" t="s">
        <v>348</v>
      </c>
      <c r="E143" s="17">
        <f>4+19/60</f>
        <v>4.3166666666666664</v>
      </c>
    </row>
    <row r="144" spans="1:6" ht="16.05" customHeight="1" x14ac:dyDescent="0.3">
      <c r="A144" s="13" t="s">
        <v>349</v>
      </c>
      <c r="B144" s="25" t="s">
        <v>350</v>
      </c>
      <c r="C144" s="15" t="s">
        <v>341</v>
      </c>
      <c r="D144" s="16" t="s">
        <v>351</v>
      </c>
      <c r="E144" s="17">
        <f>3+37/60</f>
        <v>3.6166666666666667</v>
      </c>
    </row>
    <row r="145" spans="1:6" ht="16.05" customHeight="1" x14ac:dyDescent="0.3">
      <c r="A145" s="13" t="s">
        <v>352</v>
      </c>
      <c r="B145" s="25" t="s">
        <v>353</v>
      </c>
      <c r="C145" s="15" t="s">
        <v>341</v>
      </c>
      <c r="D145" s="16" t="s">
        <v>354</v>
      </c>
      <c r="E145" s="17">
        <f>2+9/60</f>
        <v>2.15</v>
      </c>
    </row>
    <row r="146" spans="1:6" ht="16.05" customHeight="1" x14ac:dyDescent="0.3">
      <c r="A146" s="13" t="s">
        <v>355</v>
      </c>
      <c r="B146" s="25" t="s">
        <v>356</v>
      </c>
      <c r="C146" s="15" t="s">
        <v>341</v>
      </c>
      <c r="D146" s="16" t="s">
        <v>357</v>
      </c>
      <c r="E146" s="17">
        <f>3+50/60</f>
        <v>3.8333333333333335</v>
      </c>
    </row>
    <row r="147" spans="1:6" ht="16.05" customHeight="1" x14ac:dyDescent="0.3">
      <c r="A147" s="13" t="s">
        <v>358</v>
      </c>
      <c r="B147" s="25" t="s">
        <v>359</v>
      </c>
      <c r="C147" s="15" t="s">
        <v>341</v>
      </c>
      <c r="D147" s="16" t="s">
        <v>360</v>
      </c>
      <c r="E147" s="17">
        <f>3+20/60</f>
        <v>3.3333333333333335</v>
      </c>
    </row>
    <row r="148" spans="1:6" ht="16.05" customHeight="1" x14ac:dyDescent="0.3">
      <c r="A148" s="13" t="s">
        <v>361</v>
      </c>
      <c r="B148" s="25" t="s">
        <v>362</v>
      </c>
      <c r="C148" s="15" t="s">
        <v>341</v>
      </c>
      <c r="D148" s="16" t="s">
        <v>363</v>
      </c>
      <c r="E148" s="17">
        <f>4+40/60</f>
        <v>4.666666666666667</v>
      </c>
    </row>
    <row r="149" spans="1:6" s="21" customFormat="1" ht="16.05" customHeight="1" x14ac:dyDescent="0.3">
      <c r="A149" s="43" t="s">
        <v>364</v>
      </c>
      <c r="B149" s="44" t="s">
        <v>365</v>
      </c>
      <c r="C149" s="45" t="s">
        <v>341</v>
      </c>
      <c r="D149" s="46" t="s">
        <v>366</v>
      </c>
      <c r="E149" s="47">
        <f>17+16/60</f>
        <v>17.266666666666666</v>
      </c>
      <c r="F149" s="48"/>
    </row>
    <row r="150" spans="1:6" ht="16.05" customHeight="1" x14ac:dyDescent="0.3">
      <c r="A150" s="13" t="s">
        <v>367</v>
      </c>
      <c r="B150" s="25" t="s">
        <v>368</v>
      </c>
      <c r="C150" s="15" t="s">
        <v>341</v>
      </c>
      <c r="D150" s="16" t="s">
        <v>369</v>
      </c>
      <c r="E150" s="17">
        <f>1+17/60</f>
        <v>1.2833333333333332</v>
      </c>
    </row>
    <row r="151" spans="1:6" ht="16.05" customHeight="1" x14ac:dyDescent="0.3">
      <c r="A151" s="13" t="s">
        <v>370</v>
      </c>
      <c r="B151" s="25" t="s">
        <v>371</v>
      </c>
      <c r="C151" s="15" t="s">
        <v>341</v>
      </c>
      <c r="D151" s="16" t="s">
        <v>372</v>
      </c>
      <c r="E151" s="17">
        <f>1+37/60</f>
        <v>1.6166666666666667</v>
      </c>
    </row>
    <row r="152" spans="1:6" ht="16.05" customHeight="1" x14ac:dyDescent="0.3">
      <c r="A152" s="13" t="s">
        <v>373</v>
      </c>
      <c r="B152" s="25" t="s">
        <v>374</v>
      </c>
      <c r="C152" s="15" t="s">
        <v>341</v>
      </c>
      <c r="D152" s="16" t="s">
        <v>375</v>
      </c>
      <c r="E152" s="17">
        <f>1+50/60</f>
        <v>1.8333333333333335</v>
      </c>
    </row>
    <row r="153" spans="1:6" ht="15.9" customHeight="1" x14ac:dyDescent="0.3">
      <c r="A153" s="13" t="s">
        <v>376</v>
      </c>
      <c r="B153" s="25" t="s">
        <v>356</v>
      </c>
      <c r="C153" s="15" t="s">
        <v>341</v>
      </c>
      <c r="D153" s="16" t="s">
        <v>357</v>
      </c>
      <c r="E153" s="17">
        <f>3+50/60</f>
        <v>3.8333333333333335</v>
      </c>
    </row>
    <row r="154" spans="1:6" ht="16.05" customHeight="1" x14ac:dyDescent="0.3">
      <c r="A154" s="13" t="s">
        <v>377</v>
      </c>
      <c r="B154" s="25" t="s">
        <v>378</v>
      </c>
      <c r="C154" s="15" t="s">
        <v>341</v>
      </c>
      <c r="D154" s="16" t="s">
        <v>379</v>
      </c>
      <c r="E154" s="17">
        <f>3+38/60</f>
        <v>3.6333333333333333</v>
      </c>
    </row>
    <row r="155" spans="1:6" ht="16.05" customHeight="1" x14ac:dyDescent="0.3">
      <c r="A155" s="13" t="s">
        <v>380</v>
      </c>
      <c r="B155" s="25" t="s">
        <v>381</v>
      </c>
      <c r="C155" s="15" t="s">
        <v>341</v>
      </c>
      <c r="D155" s="16" t="s">
        <v>382</v>
      </c>
      <c r="E155" s="17">
        <f>1+15/60</f>
        <v>1.25</v>
      </c>
    </row>
    <row r="156" spans="1:6" ht="16.05" customHeight="1" x14ac:dyDescent="0.3">
      <c r="A156" s="13" t="s">
        <v>383</v>
      </c>
      <c r="B156" s="25" t="s">
        <v>384</v>
      </c>
      <c r="C156" s="15" t="s">
        <v>341</v>
      </c>
      <c r="D156" s="16" t="s">
        <v>385</v>
      </c>
      <c r="E156" s="17">
        <f>1+31/60</f>
        <v>1.5166666666666666</v>
      </c>
    </row>
    <row r="157" spans="1:6" ht="16.05" customHeight="1" x14ac:dyDescent="0.3">
      <c r="A157" s="13" t="s">
        <v>386</v>
      </c>
      <c r="B157" s="25" t="s">
        <v>387</v>
      </c>
      <c r="C157" s="15" t="s">
        <v>341</v>
      </c>
      <c r="D157" s="16" t="s">
        <v>388</v>
      </c>
      <c r="E157" s="17">
        <f>2+41/60</f>
        <v>2.6833333333333336</v>
      </c>
    </row>
    <row r="158" spans="1:6" ht="16.05" customHeight="1" x14ac:dyDescent="0.3">
      <c r="A158" s="43" t="s">
        <v>389</v>
      </c>
      <c r="B158" s="44" t="s">
        <v>390</v>
      </c>
      <c r="C158" s="45" t="s">
        <v>341</v>
      </c>
      <c r="D158" s="46" t="s">
        <v>192</v>
      </c>
      <c r="E158" s="47">
        <f>17+16/60</f>
        <v>17.266666666666666</v>
      </c>
      <c r="F158" s="49"/>
    </row>
    <row r="159" spans="1:6" ht="16.05" customHeight="1" x14ac:dyDescent="0.3">
      <c r="A159" s="13" t="s">
        <v>391</v>
      </c>
      <c r="B159" s="25" t="s">
        <v>392</v>
      </c>
      <c r="C159" s="15" t="s">
        <v>341</v>
      </c>
      <c r="D159" s="16" t="s">
        <v>393</v>
      </c>
      <c r="E159" s="17">
        <f>2+28/60</f>
        <v>2.4666666666666668</v>
      </c>
    </row>
    <row r="160" spans="1:6" ht="16.05" customHeight="1" x14ac:dyDescent="0.3">
      <c r="A160" s="13" t="s">
        <v>394</v>
      </c>
      <c r="B160" s="25" t="s">
        <v>395</v>
      </c>
      <c r="C160" s="15" t="s">
        <v>341</v>
      </c>
      <c r="D160" s="16" t="s">
        <v>396</v>
      </c>
      <c r="E160" s="17">
        <f>3+41/60</f>
        <v>3.6833333333333336</v>
      </c>
    </row>
    <row r="161" spans="1:6" ht="16.05" customHeight="1" x14ac:dyDescent="0.3">
      <c r="A161" s="13" t="s">
        <v>397</v>
      </c>
      <c r="B161" s="25" t="s">
        <v>398</v>
      </c>
      <c r="C161" s="15" t="s">
        <v>341</v>
      </c>
      <c r="D161" s="16" t="s">
        <v>399</v>
      </c>
      <c r="E161" s="17">
        <f>1+22/60</f>
        <v>1.3666666666666667</v>
      </c>
    </row>
    <row r="162" spans="1:6" ht="16.05" customHeight="1" x14ac:dyDescent="0.3">
      <c r="A162" s="13" t="s">
        <v>400</v>
      </c>
      <c r="B162" s="25" t="s">
        <v>401</v>
      </c>
      <c r="C162" s="15" t="s">
        <v>341</v>
      </c>
      <c r="D162" s="16" t="s">
        <v>402</v>
      </c>
      <c r="E162" s="17">
        <v>1</v>
      </c>
    </row>
    <row r="163" spans="1:6" ht="16.05" customHeight="1" x14ac:dyDescent="0.3">
      <c r="A163" s="13" t="s">
        <v>403</v>
      </c>
      <c r="B163" s="25" t="s">
        <v>404</v>
      </c>
      <c r="C163" s="15" t="s">
        <v>341</v>
      </c>
      <c r="D163" s="16" t="s">
        <v>405</v>
      </c>
      <c r="E163" s="17">
        <f>1+40/60</f>
        <v>1.6666666666666665</v>
      </c>
    </row>
    <row r="164" spans="1:6" s="21" customFormat="1" ht="16.05" customHeight="1" x14ac:dyDescent="0.3">
      <c r="A164" s="50" t="s">
        <v>406</v>
      </c>
      <c r="B164" s="51" t="s">
        <v>407</v>
      </c>
      <c r="C164" s="52" t="s">
        <v>408</v>
      </c>
      <c r="D164" s="53" t="s">
        <v>409</v>
      </c>
      <c r="E164" s="54">
        <f>24+43/60</f>
        <v>24.716666666666665</v>
      </c>
      <c r="F164" s="55"/>
    </row>
    <row r="165" spans="1:6" ht="16.05" customHeight="1" x14ac:dyDescent="0.3">
      <c r="A165" s="13" t="s">
        <v>410</v>
      </c>
      <c r="B165" s="25" t="s">
        <v>411</v>
      </c>
      <c r="C165" s="15" t="s">
        <v>408</v>
      </c>
      <c r="D165" s="23" t="s">
        <v>412</v>
      </c>
      <c r="E165" s="17">
        <f>2+17/60</f>
        <v>2.2833333333333332</v>
      </c>
    </row>
    <row r="166" spans="1:6" ht="16.05" customHeight="1" x14ac:dyDescent="0.3">
      <c r="A166" s="13" t="s">
        <v>413</v>
      </c>
      <c r="B166" s="25" t="s">
        <v>414</v>
      </c>
      <c r="C166" s="15" t="s">
        <v>408</v>
      </c>
      <c r="D166" s="23" t="s">
        <v>415</v>
      </c>
      <c r="E166" s="17">
        <f>4+35/60</f>
        <v>4.583333333333333</v>
      </c>
    </row>
    <row r="167" spans="1:6" ht="16.05" customHeight="1" x14ac:dyDescent="0.3">
      <c r="A167" s="13" t="s">
        <v>416</v>
      </c>
      <c r="B167" s="25" t="s">
        <v>417</v>
      </c>
      <c r="C167" s="15" t="s">
        <v>408</v>
      </c>
      <c r="D167" s="23" t="s">
        <v>418</v>
      </c>
      <c r="E167" s="17">
        <f>1+46/60</f>
        <v>1.7666666666666666</v>
      </c>
    </row>
    <row r="168" spans="1:6" ht="16.05" customHeight="1" x14ac:dyDescent="0.3">
      <c r="A168" s="13" t="s">
        <v>419</v>
      </c>
      <c r="B168" s="25" t="s">
        <v>420</v>
      </c>
      <c r="C168" s="15" t="s">
        <v>408</v>
      </c>
      <c r="D168" s="23" t="s">
        <v>421</v>
      </c>
      <c r="E168" s="17">
        <f>1+31/60</f>
        <v>1.5166666666666666</v>
      </c>
    </row>
    <row r="169" spans="1:6" ht="16.05" customHeight="1" x14ac:dyDescent="0.3">
      <c r="A169" s="13" t="s">
        <v>422</v>
      </c>
      <c r="B169" s="25" t="s">
        <v>423</v>
      </c>
      <c r="C169" s="15" t="s">
        <v>408</v>
      </c>
      <c r="D169" s="23" t="s">
        <v>424</v>
      </c>
      <c r="E169" s="17">
        <f>2+36/60</f>
        <v>2.6</v>
      </c>
    </row>
    <row r="170" spans="1:6" ht="16.05" customHeight="1" x14ac:dyDescent="0.3">
      <c r="A170" s="13" t="s">
        <v>425</v>
      </c>
      <c r="B170" s="25" t="s">
        <v>426</v>
      </c>
      <c r="C170" s="15" t="s">
        <v>408</v>
      </c>
      <c r="D170" s="23" t="s">
        <v>427</v>
      </c>
      <c r="E170" s="17">
        <f>3+38/60</f>
        <v>3.6333333333333333</v>
      </c>
    </row>
    <row r="171" spans="1:6" ht="16.05" customHeight="1" x14ac:dyDescent="0.3">
      <c r="A171" s="13" t="s">
        <v>428</v>
      </c>
      <c r="B171" s="25" t="s">
        <v>429</v>
      </c>
      <c r="C171" s="15" t="s">
        <v>408</v>
      </c>
      <c r="D171" s="23" t="s">
        <v>430</v>
      </c>
      <c r="E171" s="17">
        <f>3+34/60</f>
        <v>3.5666666666666664</v>
      </c>
    </row>
    <row r="172" spans="1:6" ht="16.05" customHeight="1" x14ac:dyDescent="0.3">
      <c r="A172" s="13" t="s">
        <v>431</v>
      </c>
      <c r="B172" s="25" t="s">
        <v>432</v>
      </c>
      <c r="C172" s="15" t="s">
        <v>408</v>
      </c>
      <c r="D172" s="23" t="s">
        <v>433</v>
      </c>
      <c r="E172" s="17">
        <f>4+43/60</f>
        <v>4.7166666666666668</v>
      </c>
    </row>
    <row r="173" spans="1:6" s="21" customFormat="1" ht="16.05" customHeight="1" x14ac:dyDescent="0.3">
      <c r="A173" s="50" t="s">
        <v>434</v>
      </c>
      <c r="B173" s="51" t="s">
        <v>435</v>
      </c>
      <c r="C173" s="52" t="s">
        <v>408</v>
      </c>
      <c r="D173" s="56" t="s">
        <v>436</v>
      </c>
      <c r="E173" s="54">
        <f>17+14/60</f>
        <v>17.233333333333334</v>
      </c>
      <c r="F173" s="55"/>
    </row>
    <row r="174" spans="1:6" ht="16.05" customHeight="1" x14ac:dyDescent="0.3">
      <c r="A174" s="13" t="s">
        <v>437</v>
      </c>
      <c r="B174" s="14" t="s">
        <v>350</v>
      </c>
      <c r="C174" s="15" t="s">
        <v>408</v>
      </c>
      <c r="D174" s="16" t="s">
        <v>351</v>
      </c>
      <c r="E174" s="17">
        <f>3+37/60</f>
        <v>3.6166666666666667</v>
      </c>
    </row>
    <row r="175" spans="1:6" ht="16.05" customHeight="1" x14ac:dyDescent="0.3">
      <c r="A175" s="13" t="s">
        <v>438</v>
      </c>
      <c r="B175" s="25" t="s">
        <v>439</v>
      </c>
      <c r="C175" s="15" t="s">
        <v>408</v>
      </c>
      <c r="D175" s="16" t="s">
        <v>440</v>
      </c>
      <c r="E175" s="17">
        <f>2+10/60</f>
        <v>2.1666666666666665</v>
      </c>
    </row>
    <row r="176" spans="1:6" ht="16.05" customHeight="1" x14ac:dyDescent="0.3">
      <c r="A176" s="13" t="s">
        <v>441</v>
      </c>
      <c r="B176" s="14" t="s">
        <v>442</v>
      </c>
      <c r="C176" s="15" t="s">
        <v>408</v>
      </c>
      <c r="D176" s="23" t="s">
        <v>443</v>
      </c>
      <c r="E176" s="17">
        <f>3</f>
        <v>3</v>
      </c>
    </row>
    <row r="177" spans="1:6" ht="16.05" customHeight="1" x14ac:dyDescent="0.3">
      <c r="A177" s="13" t="s">
        <v>444</v>
      </c>
      <c r="B177" s="14" t="s">
        <v>353</v>
      </c>
      <c r="C177" s="15" t="s">
        <v>408</v>
      </c>
      <c r="D177" s="16" t="s">
        <v>354</v>
      </c>
      <c r="E177" s="17">
        <f>2+9/60</f>
        <v>2.15</v>
      </c>
    </row>
    <row r="178" spans="1:6" ht="16.05" customHeight="1" x14ac:dyDescent="0.3">
      <c r="A178" s="13" t="s">
        <v>445</v>
      </c>
      <c r="B178" s="14" t="s">
        <v>446</v>
      </c>
      <c r="C178" s="15" t="s">
        <v>408</v>
      </c>
      <c r="D178" s="16" t="s">
        <v>447</v>
      </c>
      <c r="E178" s="17">
        <f>1+34/60</f>
        <v>1.5666666666666667</v>
      </c>
    </row>
    <row r="179" spans="1:6" ht="16.05" customHeight="1" x14ac:dyDescent="0.3">
      <c r="A179" s="13" t="s">
        <v>448</v>
      </c>
      <c r="B179" s="25" t="s">
        <v>449</v>
      </c>
      <c r="C179" s="15" t="s">
        <v>408</v>
      </c>
      <c r="D179" s="16" t="s">
        <v>450</v>
      </c>
      <c r="E179" s="17">
        <f>1+28/60</f>
        <v>1.4666666666666668</v>
      </c>
    </row>
    <row r="180" spans="1:6" ht="16.05" customHeight="1" x14ac:dyDescent="0.3">
      <c r="A180" s="13" t="s">
        <v>451</v>
      </c>
      <c r="B180" s="25" t="s">
        <v>452</v>
      </c>
      <c r="C180" s="15" t="s">
        <v>408</v>
      </c>
      <c r="D180" s="16" t="s">
        <v>453</v>
      </c>
      <c r="E180" s="17">
        <f>3+13/60</f>
        <v>3.2166666666666668</v>
      </c>
    </row>
    <row r="181" spans="1:6" s="21" customFormat="1" ht="16.05" customHeight="1" x14ac:dyDescent="0.3">
      <c r="A181" s="50" t="s">
        <v>454</v>
      </c>
      <c r="B181" s="51" t="s">
        <v>455</v>
      </c>
      <c r="C181" s="52" t="s">
        <v>408</v>
      </c>
      <c r="D181" s="56" t="s">
        <v>456</v>
      </c>
      <c r="E181" s="54">
        <f>14+11/60</f>
        <v>14.183333333333334</v>
      </c>
      <c r="F181" s="55"/>
    </row>
    <row r="182" spans="1:6" ht="16.05" customHeight="1" x14ac:dyDescent="0.3">
      <c r="A182" s="13" t="s">
        <v>457</v>
      </c>
      <c r="B182" s="25" t="s">
        <v>458</v>
      </c>
      <c r="C182" s="15" t="s">
        <v>408</v>
      </c>
      <c r="D182" s="23" t="s">
        <v>459</v>
      </c>
      <c r="E182" s="17">
        <f>2+36/60</f>
        <v>2.6</v>
      </c>
    </row>
    <row r="183" spans="1:6" ht="16.05" customHeight="1" x14ac:dyDescent="0.3">
      <c r="A183" s="13" t="s">
        <v>460</v>
      </c>
      <c r="B183" s="25" t="s">
        <v>461</v>
      </c>
      <c r="C183" s="15" t="s">
        <v>408</v>
      </c>
      <c r="D183" s="23" t="s">
        <v>462</v>
      </c>
      <c r="E183" s="17">
        <f>1+41/60</f>
        <v>1.6833333333333333</v>
      </c>
    </row>
    <row r="184" spans="1:6" ht="16.05" customHeight="1" x14ac:dyDescent="0.3">
      <c r="A184" s="13" t="s">
        <v>463</v>
      </c>
      <c r="B184" s="25" t="s">
        <v>464</v>
      </c>
      <c r="C184" s="15" t="s">
        <v>408</v>
      </c>
      <c r="D184" s="23" t="s">
        <v>465</v>
      </c>
      <c r="E184" s="17">
        <f>2+20/60</f>
        <v>2.3333333333333335</v>
      </c>
    </row>
    <row r="185" spans="1:6" ht="16.05" customHeight="1" x14ac:dyDescent="0.3">
      <c r="A185" s="13" t="s">
        <v>466</v>
      </c>
      <c r="B185" s="25" t="s">
        <v>467</v>
      </c>
      <c r="C185" s="15" t="s">
        <v>408</v>
      </c>
      <c r="D185" s="23" t="s">
        <v>468</v>
      </c>
      <c r="E185" s="17">
        <f>1+32/60</f>
        <v>1.5333333333333332</v>
      </c>
    </row>
    <row r="186" spans="1:6" ht="16.05" customHeight="1" x14ac:dyDescent="0.3">
      <c r="A186" s="13" t="s">
        <v>469</v>
      </c>
      <c r="B186" s="25" t="s">
        <v>470</v>
      </c>
      <c r="C186" s="15" t="s">
        <v>408</v>
      </c>
      <c r="D186" s="23" t="s">
        <v>471</v>
      </c>
      <c r="E186" s="17">
        <f>3+48/60</f>
        <v>3.8</v>
      </c>
    </row>
    <row r="187" spans="1:6" ht="16.05" customHeight="1" x14ac:dyDescent="0.3">
      <c r="A187" s="13" t="s">
        <v>472</v>
      </c>
      <c r="B187" s="25" t="s">
        <v>473</v>
      </c>
      <c r="C187" s="15" t="s">
        <v>408</v>
      </c>
      <c r="D187" s="23" t="s">
        <v>474</v>
      </c>
      <c r="E187" s="17">
        <f>2+13/60</f>
        <v>2.2166666666666668</v>
      </c>
    </row>
    <row r="188" spans="1:6" s="21" customFormat="1" ht="16.05" customHeight="1" x14ac:dyDescent="0.3">
      <c r="A188" s="50" t="s">
        <v>475</v>
      </c>
      <c r="B188" s="51" t="s">
        <v>476</v>
      </c>
      <c r="C188" s="52" t="s">
        <v>408</v>
      </c>
      <c r="D188" s="56" t="s">
        <v>477</v>
      </c>
      <c r="E188" s="54">
        <f>8+50/60</f>
        <v>8.8333333333333339</v>
      </c>
      <c r="F188" s="55"/>
    </row>
    <row r="189" spans="1:6" ht="15.9" customHeight="1" x14ac:dyDescent="0.3">
      <c r="A189" s="13" t="s">
        <v>478</v>
      </c>
      <c r="B189" s="25" t="s">
        <v>479</v>
      </c>
      <c r="C189" s="15" t="s">
        <v>408</v>
      </c>
      <c r="D189" s="23" t="s">
        <v>480</v>
      </c>
      <c r="E189" s="17">
        <f>2+19/60</f>
        <v>2.3166666666666664</v>
      </c>
    </row>
    <row r="190" spans="1:6" ht="15.9" customHeight="1" x14ac:dyDescent="0.3">
      <c r="A190" s="13" t="s">
        <v>481</v>
      </c>
      <c r="B190" s="25" t="s">
        <v>482</v>
      </c>
      <c r="C190" s="15" t="s">
        <v>408</v>
      </c>
      <c r="D190" s="23" t="s">
        <v>483</v>
      </c>
      <c r="E190" s="17">
        <f>1+33/60</f>
        <v>1.55</v>
      </c>
    </row>
    <row r="191" spans="1:6" ht="16.05" customHeight="1" x14ac:dyDescent="0.3">
      <c r="A191" s="13" t="s">
        <v>484</v>
      </c>
      <c r="B191" s="25" t="s">
        <v>485</v>
      </c>
      <c r="C191" s="15" t="s">
        <v>408</v>
      </c>
      <c r="D191" s="23" t="s">
        <v>486</v>
      </c>
      <c r="E191" s="17">
        <f>1+28/60</f>
        <v>1.4666666666666668</v>
      </c>
    </row>
    <row r="192" spans="1:6" ht="16.05" customHeight="1" x14ac:dyDescent="0.3">
      <c r="A192" s="13" t="s">
        <v>487</v>
      </c>
      <c r="B192" s="25" t="s">
        <v>488</v>
      </c>
      <c r="C192" s="15" t="s">
        <v>408</v>
      </c>
      <c r="D192" s="23" t="s">
        <v>489</v>
      </c>
      <c r="E192" s="17">
        <f>1/6</f>
        <v>0.16666666666666666</v>
      </c>
    </row>
    <row r="193" spans="1:10" ht="16.05" customHeight="1" x14ac:dyDescent="0.3">
      <c r="A193" s="13" t="s">
        <v>490</v>
      </c>
      <c r="B193" s="25" t="s">
        <v>491</v>
      </c>
      <c r="C193" s="15" t="s">
        <v>408</v>
      </c>
      <c r="D193" s="23" t="s">
        <v>492</v>
      </c>
      <c r="E193" s="17">
        <f>3+19/60</f>
        <v>3.3166666666666664</v>
      </c>
    </row>
    <row r="194" spans="1:10" ht="16.05" customHeight="1" x14ac:dyDescent="0.3">
      <c r="A194" s="50" t="s">
        <v>493</v>
      </c>
      <c r="B194" s="51" t="s">
        <v>494</v>
      </c>
      <c r="C194" s="52" t="s">
        <v>408</v>
      </c>
      <c r="D194" s="56" t="s">
        <v>495</v>
      </c>
      <c r="E194" s="54">
        <f>15+8/60</f>
        <v>15.133333333333333</v>
      </c>
      <c r="F194" s="57"/>
    </row>
    <row r="195" spans="1:10" ht="16.05" customHeight="1" x14ac:dyDescent="0.3">
      <c r="A195" s="13" t="s">
        <v>496</v>
      </c>
      <c r="B195" s="25" t="s">
        <v>497</v>
      </c>
      <c r="C195" s="15" t="s">
        <v>408</v>
      </c>
      <c r="D195" s="23" t="s">
        <v>498</v>
      </c>
      <c r="E195" s="17">
        <f>2+24/60</f>
        <v>2.4</v>
      </c>
    </row>
    <row r="196" spans="1:10" ht="16.05" customHeight="1" x14ac:dyDescent="0.3">
      <c r="A196" s="13" t="s">
        <v>499</v>
      </c>
      <c r="B196" s="25" t="s">
        <v>500</v>
      </c>
      <c r="C196" s="15" t="s">
        <v>408</v>
      </c>
      <c r="D196" s="23" t="s">
        <v>501</v>
      </c>
      <c r="E196" s="17">
        <f>4+41/60</f>
        <v>4.6833333333333336</v>
      </c>
    </row>
    <row r="197" spans="1:10" ht="16.05" customHeight="1" x14ac:dyDescent="0.3">
      <c r="A197" s="13" t="s">
        <v>502</v>
      </c>
      <c r="B197" s="25" t="s">
        <v>503</v>
      </c>
      <c r="C197" s="15" t="s">
        <v>408</v>
      </c>
      <c r="D197" s="23" t="s">
        <v>504</v>
      </c>
      <c r="E197" s="17">
        <f>3+28/60</f>
        <v>3.4666666666666668</v>
      </c>
    </row>
    <row r="198" spans="1:10" ht="16.05" customHeight="1" x14ac:dyDescent="0.3">
      <c r="A198" s="13" t="s">
        <v>505</v>
      </c>
      <c r="B198" s="25" t="s">
        <v>506</v>
      </c>
      <c r="C198" s="15" t="s">
        <v>408</v>
      </c>
      <c r="D198" s="23" t="s">
        <v>507</v>
      </c>
      <c r="E198" s="17">
        <f>3+24/60</f>
        <v>3.4</v>
      </c>
    </row>
    <row r="199" spans="1:10" ht="15.45" customHeight="1" x14ac:dyDescent="0.3">
      <c r="A199" s="13" t="s">
        <v>508</v>
      </c>
      <c r="B199" s="25" t="s">
        <v>509</v>
      </c>
      <c r="C199" s="15" t="s">
        <v>408</v>
      </c>
      <c r="D199" s="23" t="s">
        <v>510</v>
      </c>
      <c r="E199" s="17">
        <f>1+1/6</f>
        <v>1.1666666666666667</v>
      </c>
    </row>
    <row r="200" spans="1:10" ht="16.05" customHeight="1" x14ac:dyDescent="0.3">
      <c r="A200" s="50" t="s">
        <v>511</v>
      </c>
      <c r="B200" s="51" t="s">
        <v>512</v>
      </c>
      <c r="C200" s="52" t="s">
        <v>408</v>
      </c>
      <c r="D200" s="56" t="s">
        <v>192</v>
      </c>
      <c r="E200" s="54">
        <f>SUM(E201:E202)</f>
        <v>7.2333333333333334</v>
      </c>
      <c r="F200" s="57"/>
    </row>
    <row r="201" spans="1:10" ht="16.05" customHeight="1" x14ac:dyDescent="0.3">
      <c r="A201" s="13" t="s">
        <v>513</v>
      </c>
      <c r="B201" s="25" t="s">
        <v>514</v>
      </c>
      <c r="C201" s="15" t="s">
        <v>408</v>
      </c>
      <c r="D201" s="23" t="s">
        <v>515</v>
      </c>
      <c r="E201" s="17">
        <f>5+49/60</f>
        <v>5.8166666666666664</v>
      </c>
    </row>
    <row r="202" spans="1:10" ht="16.05" customHeight="1" x14ac:dyDescent="0.3">
      <c r="A202" s="13" t="s">
        <v>516</v>
      </c>
      <c r="B202" s="25" t="s">
        <v>517</v>
      </c>
      <c r="C202" s="15" t="s">
        <v>408</v>
      </c>
      <c r="D202" s="23" t="s">
        <v>518</v>
      </c>
      <c r="E202" s="17">
        <f>1+25/60</f>
        <v>1.4166666666666667</v>
      </c>
    </row>
    <row r="203" spans="1:10" ht="16.05" customHeight="1" x14ac:dyDescent="0.3">
      <c r="A203" s="50" t="s">
        <v>519</v>
      </c>
      <c r="B203" s="51" t="s">
        <v>520</v>
      </c>
      <c r="C203" s="52" t="s">
        <v>408</v>
      </c>
      <c r="D203" s="56" t="s">
        <v>192</v>
      </c>
      <c r="E203" s="54">
        <f>SUM(E204:E208)</f>
        <v>11.95</v>
      </c>
      <c r="F203" s="57"/>
    </row>
    <row r="204" spans="1:10" ht="16.05" customHeight="1" x14ac:dyDescent="0.3">
      <c r="A204" s="13" t="s">
        <v>521</v>
      </c>
      <c r="B204" s="25" t="s">
        <v>359</v>
      </c>
      <c r="C204" s="15" t="s">
        <v>408</v>
      </c>
      <c r="D204" s="15" t="s">
        <v>522</v>
      </c>
      <c r="E204" s="17">
        <f>3+20/60</f>
        <v>3.3333333333333335</v>
      </c>
    </row>
    <row r="205" spans="1:10" s="18" customFormat="1" ht="16.05" customHeight="1" x14ac:dyDescent="0.3">
      <c r="A205" s="13" t="s">
        <v>523</v>
      </c>
      <c r="B205" s="25" t="s">
        <v>524</v>
      </c>
      <c r="C205" s="15" t="s">
        <v>408</v>
      </c>
      <c r="D205" s="15" t="s">
        <v>525</v>
      </c>
      <c r="E205" s="17">
        <f>29/60</f>
        <v>0.48333333333333334</v>
      </c>
      <c r="G205" s="6"/>
      <c r="H205" s="6"/>
      <c r="I205" s="6"/>
      <c r="J205" s="6"/>
    </row>
    <row r="206" spans="1:10" s="18" customFormat="1" ht="16.05" customHeight="1" x14ac:dyDescent="0.3">
      <c r="A206" s="13" t="s">
        <v>526</v>
      </c>
      <c r="B206" s="25" t="s">
        <v>527</v>
      </c>
      <c r="C206" s="15" t="s">
        <v>408</v>
      </c>
      <c r="D206" s="15" t="s">
        <v>528</v>
      </c>
      <c r="E206" s="17">
        <f>3+56/60</f>
        <v>3.9333333333333336</v>
      </c>
      <c r="G206" s="6"/>
      <c r="H206" s="6"/>
      <c r="I206" s="6"/>
      <c r="J206" s="6"/>
    </row>
    <row r="207" spans="1:10" s="18" customFormat="1" ht="16.05" customHeight="1" x14ac:dyDescent="0.3">
      <c r="A207" s="13" t="s">
        <v>529</v>
      </c>
      <c r="B207" s="25" t="s">
        <v>530</v>
      </c>
      <c r="C207" s="15" t="s">
        <v>408</v>
      </c>
      <c r="D207" s="15" t="s">
        <v>531</v>
      </c>
      <c r="E207" s="17">
        <f>59/60</f>
        <v>0.98333333333333328</v>
      </c>
      <c r="G207" s="6"/>
      <c r="H207" s="6"/>
      <c r="I207" s="6"/>
      <c r="J207" s="6"/>
    </row>
    <row r="208" spans="1:10" s="18" customFormat="1" ht="16.05" customHeight="1" x14ac:dyDescent="0.3">
      <c r="A208" s="13" t="s">
        <v>532</v>
      </c>
      <c r="B208" s="25" t="s">
        <v>533</v>
      </c>
      <c r="C208" s="15" t="s">
        <v>408</v>
      </c>
      <c r="D208" s="15" t="s">
        <v>534</v>
      </c>
      <c r="E208" s="17">
        <f>3+13/60</f>
        <v>3.2166666666666668</v>
      </c>
      <c r="G208" s="6"/>
      <c r="H208" s="6"/>
      <c r="I208" s="6"/>
      <c r="J208" s="6"/>
    </row>
  </sheetData>
  <dataConsolidate/>
  <conditionalFormatting sqref="B25">
    <cfRule type="duplicateValues" dxfId="52" priority="50"/>
  </conditionalFormatting>
  <conditionalFormatting sqref="B26">
    <cfRule type="duplicateValues" dxfId="51" priority="49"/>
  </conditionalFormatting>
  <conditionalFormatting sqref="B28">
    <cfRule type="duplicateValues" dxfId="50" priority="48"/>
  </conditionalFormatting>
  <conditionalFormatting sqref="B30">
    <cfRule type="duplicateValues" dxfId="49" priority="47"/>
  </conditionalFormatting>
  <conditionalFormatting sqref="B32">
    <cfRule type="duplicateValues" dxfId="48" priority="46"/>
  </conditionalFormatting>
  <conditionalFormatting sqref="B41">
    <cfRule type="duplicateValues" dxfId="47" priority="45"/>
  </conditionalFormatting>
  <conditionalFormatting sqref="B42">
    <cfRule type="duplicateValues" dxfId="46" priority="44"/>
  </conditionalFormatting>
  <conditionalFormatting sqref="B43">
    <cfRule type="duplicateValues" dxfId="45" priority="43"/>
  </conditionalFormatting>
  <conditionalFormatting sqref="B44">
    <cfRule type="duplicateValues" dxfId="44" priority="42"/>
  </conditionalFormatting>
  <conditionalFormatting sqref="B45">
    <cfRule type="duplicateValues" dxfId="43" priority="41"/>
  </conditionalFormatting>
  <conditionalFormatting sqref="B53">
    <cfRule type="duplicateValues" dxfId="42" priority="40"/>
  </conditionalFormatting>
  <conditionalFormatting sqref="B55">
    <cfRule type="duplicateValues" dxfId="41" priority="39"/>
  </conditionalFormatting>
  <conditionalFormatting sqref="B56">
    <cfRule type="duplicateValues" dxfId="40" priority="38"/>
  </conditionalFormatting>
  <conditionalFormatting sqref="B57">
    <cfRule type="duplicateValues" dxfId="39" priority="37"/>
  </conditionalFormatting>
  <conditionalFormatting sqref="B59">
    <cfRule type="duplicateValues" dxfId="38" priority="36"/>
  </conditionalFormatting>
  <conditionalFormatting sqref="B60">
    <cfRule type="duplicateValues" dxfId="37" priority="35"/>
  </conditionalFormatting>
  <conditionalFormatting sqref="B62">
    <cfRule type="duplicateValues" dxfId="36" priority="34"/>
  </conditionalFormatting>
  <conditionalFormatting sqref="B61">
    <cfRule type="duplicateValues" dxfId="35" priority="33"/>
  </conditionalFormatting>
  <conditionalFormatting sqref="B65">
    <cfRule type="duplicateValues" dxfId="34" priority="32"/>
  </conditionalFormatting>
  <conditionalFormatting sqref="B66">
    <cfRule type="duplicateValues" dxfId="33" priority="31"/>
  </conditionalFormatting>
  <conditionalFormatting sqref="B67">
    <cfRule type="duplicateValues" dxfId="32" priority="30"/>
  </conditionalFormatting>
  <conditionalFormatting sqref="B68">
    <cfRule type="duplicateValues" dxfId="31" priority="29"/>
  </conditionalFormatting>
  <conditionalFormatting sqref="B70">
    <cfRule type="duplicateValues" dxfId="30" priority="28"/>
  </conditionalFormatting>
  <conditionalFormatting sqref="B74">
    <cfRule type="duplicateValues" dxfId="29" priority="27"/>
  </conditionalFormatting>
  <conditionalFormatting sqref="B76">
    <cfRule type="duplicateValues" dxfId="28" priority="26"/>
  </conditionalFormatting>
  <conditionalFormatting sqref="B78">
    <cfRule type="duplicateValues" dxfId="27" priority="25"/>
  </conditionalFormatting>
  <conditionalFormatting sqref="B80">
    <cfRule type="duplicateValues" dxfId="26" priority="24"/>
  </conditionalFormatting>
  <conditionalFormatting sqref="B81">
    <cfRule type="duplicateValues" dxfId="25" priority="23"/>
  </conditionalFormatting>
  <conditionalFormatting sqref="B82">
    <cfRule type="duplicateValues" dxfId="24" priority="22"/>
  </conditionalFormatting>
  <conditionalFormatting sqref="B84">
    <cfRule type="duplicateValues" dxfId="23" priority="21"/>
  </conditionalFormatting>
  <conditionalFormatting sqref="B85">
    <cfRule type="duplicateValues" dxfId="22" priority="20"/>
  </conditionalFormatting>
  <conditionalFormatting sqref="B104">
    <cfRule type="duplicateValues" dxfId="21" priority="19"/>
  </conditionalFormatting>
  <conditionalFormatting sqref="B116">
    <cfRule type="duplicateValues" dxfId="20" priority="18"/>
  </conditionalFormatting>
  <conditionalFormatting sqref="B174">
    <cfRule type="duplicateValues" dxfId="19" priority="16"/>
  </conditionalFormatting>
  <conditionalFormatting sqref="B176">
    <cfRule type="duplicateValues" dxfId="18" priority="15"/>
  </conditionalFormatting>
  <conditionalFormatting sqref="B178">
    <cfRule type="duplicateValues" dxfId="17" priority="14"/>
  </conditionalFormatting>
  <conditionalFormatting sqref="B180">
    <cfRule type="duplicateValues" dxfId="16" priority="13"/>
  </conditionalFormatting>
  <conditionalFormatting sqref="B174:B176 B178:B180">
    <cfRule type="duplicateValues" dxfId="15" priority="12"/>
  </conditionalFormatting>
  <conditionalFormatting sqref="B174:B176 B178:B180">
    <cfRule type="duplicateValues" dxfId="14" priority="10"/>
    <cfRule type="duplicateValues" dxfId="13" priority="11"/>
  </conditionalFormatting>
  <conditionalFormatting sqref="B175 B179">
    <cfRule type="duplicateValues" dxfId="12" priority="17"/>
  </conditionalFormatting>
  <conditionalFormatting sqref="B177">
    <cfRule type="duplicateValues" dxfId="11" priority="8"/>
  </conditionalFormatting>
  <conditionalFormatting sqref="B177">
    <cfRule type="duplicateValues" dxfId="10" priority="6"/>
    <cfRule type="duplicateValues" dxfId="9" priority="7"/>
  </conditionalFormatting>
  <conditionalFormatting sqref="B177">
    <cfRule type="duplicateValues" dxfId="8" priority="9"/>
  </conditionalFormatting>
  <conditionalFormatting sqref="B159">
    <cfRule type="duplicateValues" dxfId="7" priority="4"/>
  </conditionalFormatting>
  <conditionalFormatting sqref="B159">
    <cfRule type="duplicateValues" dxfId="6" priority="2"/>
    <cfRule type="duplicateValues" dxfId="5" priority="3"/>
  </conditionalFormatting>
  <conditionalFormatting sqref="B159">
    <cfRule type="duplicateValues" dxfId="4" priority="5"/>
  </conditionalFormatting>
  <conditionalFormatting sqref="B124">
    <cfRule type="duplicateValues" dxfId="3" priority="1"/>
  </conditionalFormatting>
  <conditionalFormatting sqref="B160:B163">
    <cfRule type="duplicateValues" dxfId="2" priority="51"/>
  </conditionalFormatting>
  <conditionalFormatting sqref="B160:B163">
    <cfRule type="duplicateValues" dxfId="1" priority="52"/>
    <cfRule type="duplicateValues" dxfId="0" priority="53"/>
  </conditionalFormatting>
  <hyperlinks>
    <hyperlink ref="D6" r:id="rId1" xr:uid="{84F33149-B41D-4DB3-A63E-B3661C5231AE}"/>
    <hyperlink ref="D7" r:id="rId2" xr:uid="{2ACD8F4B-9C75-472C-890A-CE6DBC7DE0E2}"/>
    <hyperlink ref="D8" r:id="rId3" xr:uid="{3657C882-A0EB-49F5-A78A-ADE31840E0A8}"/>
    <hyperlink ref="D9" r:id="rId4" xr:uid="{DA274D37-3949-422C-BC05-CC29FB41E23D}"/>
    <hyperlink ref="D10" r:id="rId5" xr:uid="{03CB2A14-844F-4191-9F73-5B7D98CFC0E6}"/>
    <hyperlink ref="D11" r:id="rId6" xr:uid="{8E36DBA6-65BA-49F9-8E9F-48A1B5C6308D}"/>
    <hyperlink ref="D12" r:id="rId7" xr:uid="{248F0517-58EE-4B79-88A4-7538CA718F68}"/>
    <hyperlink ref="D13" r:id="rId8" xr:uid="{C13320CD-E3F2-4E7B-8B2D-12C0874EFC36}"/>
    <hyperlink ref="D14" r:id="rId9" xr:uid="{E4F1282D-8F27-48BF-BBCD-329DED308B05}"/>
    <hyperlink ref="D15" r:id="rId10" xr:uid="{FB17C6D6-CC49-49DB-BAF1-B585DFC2DC22}"/>
    <hyperlink ref="D16" r:id="rId11" xr:uid="{5607C4EA-CA5B-43C4-B958-48AEE10973D8}"/>
    <hyperlink ref="D17" r:id="rId12" xr:uid="{F4E8E07F-8692-4564-88E8-4DABC0DC0C66}"/>
    <hyperlink ref="D18" r:id="rId13" xr:uid="{59311378-CCDF-4025-853B-626715616132}"/>
    <hyperlink ref="D20" r:id="rId14" xr:uid="{E8C727BA-2B06-416C-9FE2-78402D25A5F3}"/>
    <hyperlink ref="D21" r:id="rId15" xr:uid="{E969D674-3863-407A-8AAC-6F6E2C2C4DFF}"/>
    <hyperlink ref="D19" r:id="rId16" xr:uid="{222E4D37-2A23-4F05-B015-194C67BC2479}"/>
    <hyperlink ref="D22" r:id="rId17" xr:uid="{D3C96EAE-944C-4606-A2B8-E6497E7FA3CB}"/>
    <hyperlink ref="D23" r:id="rId18" xr:uid="{81754BFC-A2B4-4151-A4C1-080FC15EF2A3}"/>
    <hyperlink ref="D24" r:id="rId19" xr:uid="{D202B44C-AD6F-4F19-8D39-895EFA5D4E32}"/>
    <hyperlink ref="D25" r:id="rId20" xr:uid="{9A825647-7EDC-441A-8C98-2EB3E489AFB5}"/>
    <hyperlink ref="D26" r:id="rId21" xr:uid="{8A4EDAD5-C74F-43AC-8075-F2B53E5C7F0A}"/>
    <hyperlink ref="D27" r:id="rId22" xr:uid="{7522796A-81D7-4F1F-91CD-F8E265E0A151}"/>
    <hyperlink ref="D28" r:id="rId23" xr:uid="{17B9707D-B9EC-4D68-B208-6CEDF8E26048}"/>
    <hyperlink ref="D29" r:id="rId24" xr:uid="{079FC6FC-4BA9-4096-9177-E3A747DE6EEE}"/>
    <hyperlink ref="D30" r:id="rId25" xr:uid="{634AA3D5-74AF-4AF8-90BF-6D9505D29826}"/>
    <hyperlink ref="D31" r:id="rId26" xr:uid="{DBCDD3CC-8532-4B6D-BE13-EE14AEC89075}"/>
    <hyperlink ref="D32" r:id="rId27" xr:uid="{DA46CFC3-6C8A-455E-A39F-035829CAB741}"/>
    <hyperlink ref="D33" r:id="rId28" xr:uid="{A0FB976A-A461-4421-BD35-A431A7FD3553}"/>
    <hyperlink ref="D34" r:id="rId29" xr:uid="{8FEC4633-F037-44E4-A67B-5280CB9DEE8B}"/>
    <hyperlink ref="D35" r:id="rId30" xr:uid="{D62FE96A-5802-49FA-A447-AD3B6A31AE41}"/>
    <hyperlink ref="D37" r:id="rId31" xr:uid="{904075C7-968E-426E-897C-7AA7C8DCA6A1}"/>
    <hyperlink ref="D36" r:id="rId32" xr:uid="{D980F7EF-052D-42AB-AC1E-E778FD1B1F69}"/>
    <hyperlink ref="D38" r:id="rId33" xr:uid="{DC286DE9-0983-4A65-B1FA-9D19A0CA32E3}"/>
    <hyperlink ref="D39" r:id="rId34" xr:uid="{75D7C7FF-23D8-40D6-A164-F2C0EFCB09FB}"/>
    <hyperlink ref="D40" r:id="rId35" xr:uid="{C675E365-E8C3-4991-9AC7-2446E6E0FC4B}"/>
    <hyperlink ref="D41" r:id="rId36" xr:uid="{62FFC262-DF77-4AFC-A842-93097E04B97D}"/>
    <hyperlink ref="D42" r:id="rId37" xr:uid="{15C90796-72E3-4C17-82D9-8C8B44F368C9}"/>
    <hyperlink ref="D43" r:id="rId38" xr:uid="{54719FC0-DDB0-4360-A256-DC113F24FECC}"/>
    <hyperlink ref="D44" r:id="rId39" xr:uid="{53AF49C7-DB42-4440-97B8-FAFC65CDAC3B}"/>
    <hyperlink ref="D45" r:id="rId40" xr:uid="{A67BF7EE-D387-42EF-92D3-6154989B34EF}"/>
    <hyperlink ref="D46" r:id="rId41" xr:uid="{52183250-1664-4B7C-902E-D7B031ABE560}"/>
    <hyperlink ref="D47" r:id="rId42" xr:uid="{BCD11B53-5DC1-49C2-BE81-C69777A76B82}"/>
    <hyperlink ref="D48" r:id="rId43" xr:uid="{BABDC218-13FE-42F5-8351-2D90D5F23C3E}"/>
    <hyperlink ref="D49" r:id="rId44" xr:uid="{2A7ED2AA-0A5C-48E9-8048-E0404B9AACAB}"/>
    <hyperlink ref="D50" r:id="rId45" xr:uid="{77C3BE52-53AE-4714-AA77-9B1504A03A59}"/>
    <hyperlink ref="D51" r:id="rId46" xr:uid="{229C77FF-80C4-4004-9F53-01B7D0FBA738}"/>
    <hyperlink ref="D52" r:id="rId47" xr:uid="{426F5482-6D91-461F-961F-81EAC9D673E1}"/>
    <hyperlink ref="D53" r:id="rId48" xr:uid="{700FE27A-1E57-4171-B9A8-A3B85DECA578}"/>
    <hyperlink ref="D54" r:id="rId49" xr:uid="{9DC583DE-B64E-4CA9-94E7-D3C078154184}"/>
    <hyperlink ref="D55" r:id="rId50" xr:uid="{887EDDB6-F406-4502-82BB-F7B40EF31D3B}"/>
    <hyperlink ref="D56" r:id="rId51" xr:uid="{E6D35165-4095-4283-A988-A0FFB5C63F93}"/>
    <hyperlink ref="D57" r:id="rId52" xr:uid="{FD02E5AC-3AA4-4D80-9385-93AFA54F5337}"/>
    <hyperlink ref="D58" r:id="rId53" xr:uid="{2FAF217A-F23B-4AAA-89E3-92CE7642995A}"/>
    <hyperlink ref="D59" r:id="rId54" xr:uid="{530286D1-7B48-47D1-A4F3-97E83B71A303}"/>
    <hyperlink ref="D60" r:id="rId55" xr:uid="{CDB1DE8D-D70F-45AF-B324-70B2BCDA2860}"/>
    <hyperlink ref="D61" r:id="rId56" xr:uid="{88B0A628-77BE-4056-978F-474FC8717B02}"/>
    <hyperlink ref="D62" r:id="rId57" xr:uid="{EC1F04FE-2AA8-46FA-8D5E-05322EA18158}"/>
    <hyperlink ref="D63" r:id="rId58" xr:uid="{7CCB4119-378E-4DA0-88E7-FEA60A2F2E0B}"/>
    <hyperlink ref="D94" r:id="rId59" xr:uid="{88D3DD5B-393C-4CE4-A7B8-196187AB8B46}"/>
    <hyperlink ref="D95" r:id="rId60" xr:uid="{E82269FE-2A8E-4A4E-9936-A0109B4EECFA}"/>
    <hyperlink ref="D96" r:id="rId61" xr:uid="{9C96286F-134F-4DD3-A2FA-41E504E2D9E9}"/>
    <hyperlink ref="D97" r:id="rId62" xr:uid="{8D04122C-F8BB-441F-983B-9B8B27D72794}"/>
    <hyperlink ref="D98" r:id="rId63" xr:uid="{9CFD4DB7-5D22-42C6-8EE6-13A26D276145}"/>
    <hyperlink ref="D99" r:id="rId64" xr:uid="{AE0C0A34-C218-4D26-BCA7-8AB2FBD4F8C3}"/>
    <hyperlink ref="D100" r:id="rId65" xr:uid="{1A9E9814-583A-400D-9CBC-CC86E65B5A92}"/>
    <hyperlink ref="D101" r:id="rId66" xr:uid="{FC5571F9-D227-40F2-9B7D-BC3DE6DF7A39}"/>
    <hyperlink ref="D64" r:id="rId67" xr:uid="{5CC1F411-905E-4894-9BAE-15925D25CADB}"/>
    <hyperlink ref="D65" r:id="rId68" xr:uid="{082FB1C4-D111-4B1C-A05A-E3360E4D1B1B}"/>
    <hyperlink ref="D66" r:id="rId69" xr:uid="{6E6FC6A3-0CC4-4166-95BF-52D02597A798}"/>
    <hyperlink ref="D67" r:id="rId70" xr:uid="{2FC694E8-5AE3-414D-82F6-A4EABA5F8583}"/>
    <hyperlink ref="D68" r:id="rId71" xr:uid="{06F7FEBD-9B24-4A18-961C-5D9CFFC5DED5}"/>
    <hyperlink ref="D69" r:id="rId72" xr:uid="{59C26A36-FA90-4FA3-9F4F-CCC66C952FB9}"/>
    <hyperlink ref="D70" r:id="rId73" xr:uid="{2698F1CD-9A27-4676-BB7D-771AB2C1B4DA}"/>
    <hyperlink ref="D71" r:id="rId74" xr:uid="{CC810656-41B1-40E2-B148-9CB644261593}"/>
    <hyperlink ref="D72" r:id="rId75" xr:uid="{801C901E-1C77-44F8-8111-642837792253}"/>
    <hyperlink ref="D73" r:id="rId76" xr:uid="{D585B134-10AA-47DB-ACF4-00677FF7215C}"/>
    <hyperlink ref="D74" r:id="rId77" xr:uid="{55FD8B65-1F2B-4377-BEBD-31A37D7CB715}"/>
    <hyperlink ref="D75" r:id="rId78" xr:uid="{4018BB5A-CABB-4DDC-8F01-969DA49F0F82}"/>
    <hyperlink ref="D76" r:id="rId79" xr:uid="{BF260DD8-1727-47CE-843A-00F315EDB936}"/>
    <hyperlink ref="D77" r:id="rId80" xr:uid="{8E949C38-6907-4F62-81F8-818FB0C2C4AE}"/>
    <hyperlink ref="D78" r:id="rId81" xr:uid="{42C05687-B20B-4FAE-835D-F934A9F2C801}"/>
    <hyperlink ref="D79" r:id="rId82" xr:uid="{32C185BA-E141-4BD8-BD7F-43DC6E061468}"/>
    <hyperlink ref="D80" r:id="rId83" xr:uid="{9A1CB4C9-ADF3-4B2C-A9A7-A6D219926159}"/>
    <hyperlink ref="D81" r:id="rId84" xr:uid="{683A35AF-C734-4517-A6C0-F5F1CB67E0FC}"/>
    <hyperlink ref="D82" r:id="rId85" xr:uid="{0103AFF9-305E-4720-A0DD-F7616F5D5B52}"/>
    <hyperlink ref="D84" r:id="rId86" xr:uid="{A002F965-7B41-47FC-BFE9-0E3BEDE042FA}"/>
    <hyperlink ref="D83" r:id="rId87" xr:uid="{6ED5663B-C99B-4A7E-A505-DCA6A6421338}"/>
    <hyperlink ref="D85" r:id="rId88" xr:uid="{8CAB45EE-B5EF-49C5-BECA-127DBED3808B}"/>
    <hyperlink ref="D86" r:id="rId89" xr:uid="{27E8EE72-5C60-4A64-8DB7-9050569EA7B8}"/>
    <hyperlink ref="D102" r:id="rId90" xr:uid="{39C00A11-89A5-4C7B-8AE4-2E7607862490}"/>
    <hyperlink ref="D103" r:id="rId91" xr:uid="{9AAFBA8A-1395-4EEF-B56D-14241AFD6E3F}"/>
    <hyperlink ref="D104" r:id="rId92" xr:uid="{C427C699-E6B4-4ADD-981C-1E9FB0DED28B}"/>
    <hyperlink ref="D105" r:id="rId93" xr:uid="{DAA64E5A-0802-4C09-94D0-3178E687E097}"/>
    <hyperlink ref="D106" r:id="rId94" xr:uid="{4C1C8DBB-236B-4183-886F-CB7A9A9D1FC0}"/>
    <hyperlink ref="D107" r:id="rId95" xr:uid="{883D76EE-4385-4380-BF80-A72DB113FB48}"/>
    <hyperlink ref="D108" r:id="rId96" xr:uid="{11BD1EF5-5DD7-4A3B-9793-E74A87443B4C}"/>
    <hyperlink ref="D109" r:id="rId97" xr:uid="{70D05A2D-82ED-4FDF-A72A-CA21D8BE09BE}"/>
    <hyperlink ref="D110" r:id="rId98" xr:uid="{FEC18B9A-A3AD-429B-A8E0-886094BD8012}"/>
    <hyperlink ref="D112" r:id="rId99" xr:uid="{CA76F244-27E4-4135-AAE0-9B1F7690FC12}"/>
    <hyperlink ref="D113" r:id="rId100" xr:uid="{232159CE-325A-4514-83A0-B474E7B09A87}"/>
    <hyperlink ref="D114" r:id="rId101" xr:uid="{02D972DA-A4CB-49D9-B881-9294DEC37E02}"/>
    <hyperlink ref="D116" r:id="rId102" xr:uid="{84089BCB-A6B5-4D4D-AB7C-7D5B74E5C09A}"/>
    <hyperlink ref="D115" r:id="rId103" xr:uid="{DDCB9400-1983-4818-9272-57F5E9A22465}"/>
    <hyperlink ref="D117" r:id="rId104" xr:uid="{FBAC9FEB-6242-4685-A15A-6B7E573D7E6D}"/>
    <hyperlink ref="D118" r:id="rId105" xr:uid="{EEB21A32-E5B7-4985-B5A4-31501E16E24F}"/>
    <hyperlink ref="D119" r:id="rId106" xr:uid="{6DF99BF7-DACC-4A1D-8C51-5DFB7330A27F}"/>
    <hyperlink ref="D121" r:id="rId107" xr:uid="{4AF7F415-5EF3-4CB6-B911-9A6B3CA93F8D}"/>
    <hyperlink ref="D122" r:id="rId108" xr:uid="{6EE326AA-3703-4B44-92F5-A1873DF352CD}"/>
    <hyperlink ref="D164" r:id="rId109" xr:uid="{FCE6EE40-DF0C-4531-91D2-F7B19FB113A0}"/>
    <hyperlink ref="D165" r:id="rId110" xr:uid="{AE648B4D-84C7-4B65-9E56-7589B97E6BCD}"/>
    <hyperlink ref="D166" r:id="rId111" xr:uid="{961C0F80-B39D-4445-8BFA-F32F22C4C8C6}"/>
    <hyperlink ref="D167" r:id="rId112" xr:uid="{2E5530E4-2C61-447D-AC6F-208D97DD62D4}"/>
    <hyperlink ref="D168" r:id="rId113" xr:uid="{6A956474-1A9D-42DD-A8B2-F820024567F2}"/>
    <hyperlink ref="D169" r:id="rId114" xr:uid="{0DEBB4BB-E597-4860-83B3-785A16D19383}"/>
    <hyperlink ref="D170" r:id="rId115" xr:uid="{1283D431-EBB7-45E3-B6A0-6AB1FC4885E0}"/>
    <hyperlink ref="D171" r:id="rId116" xr:uid="{31FC20BF-309F-47C9-80D0-8E31713FDD86}"/>
    <hyperlink ref="D172" r:id="rId117" xr:uid="{3193A894-CB02-4B84-8232-BF50B2BD53C3}"/>
    <hyperlink ref="D181" r:id="rId118" xr:uid="{7594AE4C-A6E5-4051-B9AF-586FB6B33A82}"/>
    <hyperlink ref="D182" r:id="rId119" xr:uid="{FFA2180C-52CF-4291-8DCB-A2467610B979}"/>
    <hyperlink ref="D183" r:id="rId120" xr:uid="{CC0578F7-5382-45BF-856B-E3B33C4B296A}"/>
    <hyperlink ref="D184" r:id="rId121" xr:uid="{4419EC54-DFC2-4C23-BC44-65BE0F64BFA9}"/>
    <hyperlink ref="D185" r:id="rId122" xr:uid="{B88A9A25-4B3B-4D68-B729-DCB5DB107F46}"/>
    <hyperlink ref="D186" r:id="rId123" xr:uid="{5803F0D7-E0CD-424A-A7B0-F18844EEDBE4}"/>
    <hyperlink ref="D187" r:id="rId124" xr:uid="{B4A13471-F009-43CC-B4DB-3F786EAFEA4A}"/>
    <hyperlink ref="D188" r:id="rId125" xr:uid="{1AB1EB21-BBB0-42E3-AB03-1FA8C7520A2F}"/>
    <hyperlink ref="D189" r:id="rId126" xr:uid="{9DE7833B-985C-4C52-8A7F-D196202967C0}"/>
    <hyperlink ref="D190" r:id="rId127" xr:uid="{B2C5B63A-84A3-4DE2-8371-E81D91A43C6A}"/>
    <hyperlink ref="D191" r:id="rId128" xr:uid="{A7B14C41-D5CE-455A-A6D1-ADB3A801406E}"/>
    <hyperlink ref="D192" r:id="rId129" xr:uid="{C7CAAB34-5BD7-4FAE-8C87-21B1C05E3029}"/>
    <hyperlink ref="D193" r:id="rId130" xr:uid="{F8B68055-C760-490D-BDDA-EF2DA4F15F80}"/>
    <hyperlink ref="D194" r:id="rId131" xr:uid="{005A59CE-63E1-46CA-9EA2-3D1398AC15C1}"/>
    <hyperlink ref="D195" r:id="rId132" xr:uid="{6025FF66-BD10-4A99-AEA6-49BA99C52768}"/>
    <hyperlink ref="D196" r:id="rId133" xr:uid="{3DE8A1FD-67E5-4735-970C-99C71F5F1005}"/>
    <hyperlink ref="D197" r:id="rId134" xr:uid="{1BC44250-90C6-46BB-AEFD-614154E60DC9}"/>
    <hyperlink ref="D198" r:id="rId135" xr:uid="{EB0B40B4-E28B-4D50-BFEC-B182BE5D09EA}"/>
    <hyperlink ref="D199" r:id="rId136" xr:uid="{D5209AB5-574C-47D6-A37A-379F2C674122}"/>
    <hyperlink ref="D201" r:id="rId137" xr:uid="{78278B12-A49E-4A16-B726-D3388976E3D6}"/>
    <hyperlink ref="D202" r:id="rId138" xr:uid="{F770D295-9F4F-4ECF-A390-95B462EA966D}"/>
    <hyperlink ref="D173" r:id="rId139" xr:uid="{D9B9A737-4BFD-4311-95E9-9223A0780FEA}"/>
    <hyperlink ref="D177" r:id="rId140" xr:uid="{9A7C996D-3473-4A9B-A585-84BCA847D37A}"/>
    <hyperlink ref="D175" r:id="rId141" xr:uid="{DDE585DC-4376-4599-9815-76B4A91614C2}"/>
    <hyperlink ref="D176" r:id="rId142" xr:uid="{B79681A8-363F-4CCF-A44F-C531212FDC46}"/>
    <hyperlink ref="D178" r:id="rId143" xr:uid="{3552CBFB-7BC4-4A4B-80BD-8F15AA4241DD}"/>
    <hyperlink ref="D179" r:id="rId144" xr:uid="{64B65A5A-8A8D-47EF-A546-1ED3F42E5896}"/>
    <hyperlink ref="D180" r:id="rId145" xr:uid="{C1578099-BB07-4A7E-8919-DE58D4E8EE39}"/>
    <hyperlink ref="D141" r:id="rId146" xr:uid="{7CDD28A9-9A52-4077-9B0C-FDD37F85A919}"/>
    <hyperlink ref="D142" r:id="rId147" xr:uid="{5FBAEB51-F70C-4EAB-B868-4FDDFCD81F8B}"/>
    <hyperlink ref="D143" r:id="rId148" xr:uid="{A19E2600-9F70-4EA9-B457-99E0DA089D9A}"/>
    <hyperlink ref="D144" r:id="rId149" xr:uid="{3BC0CD59-A0F7-4728-AEE7-9B463810184A}"/>
    <hyperlink ref="D145" r:id="rId150" xr:uid="{B4DB4193-88DA-4B3D-BBCB-758B76EBDD4C}"/>
    <hyperlink ref="D146" r:id="rId151" xr:uid="{9DBEE2CB-FAF3-44D6-AFE4-A4A3C288E661}"/>
    <hyperlink ref="D147" r:id="rId152" xr:uid="{A2E8F9FD-C841-4562-8130-912227A11113}"/>
    <hyperlink ref="D148" r:id="rId153" xr:uid="{27D6F746-0EBE-4F22-AE94-E983EF4A3CB7}"/>
    <hyperlink ref="D153" r:id="rId154" xr:uid="{A2B42908-609F-4E16-887F-36149B28FFAA}"/>
    <hyperlink ref="D149" r:id="rId155" xr:uid="{B963177E-CB4E-4341-80C5-40B854F9D2BA}"/>
    <hyperlink ref="D150" r:id="rId156" xr:uid="{F82C06CA-479B-4C52-AD05-F637C63E754B}"/>
    <hyperlink ref="D151" r:id="rId157" xr:uid="{21CD98DF-0991-4975-A7E8-CFCFD55A5548}"/>
    <hyperlink ref="D152" r:id="rId158" xr:uid="{C6A02F28-A0E2-4758-9AFE-14A8F85B1E7F}"/>
    <hyperlink ref="D154" r:id="rId159" xr:uid="{CB66E5E1-0B21-48AC-A88B-502BF714437A}"/>
    <hyperlink ref="D155" r:id="rId160" xr:uid="{A390C4FB-1E0D-4547-AA3E-5EF8B804CF2B}"/>
    <hyperlink ref="D156" r:id="rId161" xr:uid="{0A49A780-D3AF-4C0B-87A4-350870C01523}"/>
    <hyperlink ref="D157" r:id="rId162" xr:uid="{5FDEC6E9-15DC-46A0-8441-169547D7EFAD}"/>
    <hyperlink ref="D159" r:id="rId163" xr:uid="{FB4AF269-38EB-43B4-9A3F-8A964BE7CE93}"/>
    <hyperlink ref="D160" r:id="rId164" xr:uid="{42CF21F7-7362-4F03-8E6E-88286FC7BC67}"/>
    <hyperlink ref="D124" r:id="rId165" xr:uid="{258EF433-72B0-467B-AE5B-924C225B7B74}"/>
    <hyperlink ref="D125" r:id="rId166" xr:uid="{B577BA80-8907-4218-924C-D97AACC84272}"/>
    <hyperlink ref="D127" r:id="rId167" xr:uid="{26CC6B20-8D0D-4EA1-A4BB-7E2EAB2D9D9A}"/>
    <hyperlink ref="D128" r:id="rId168" xr:uid="{500BD878-A33F-43F3-B42B-7D61D2BAE43A}"/>
    <hyperlink ref="D111" r:id="rId169" xr:uid="{B13F5374-413E-4225-88EC-FDE88F6FD9A1}"/>
    <hyperlink ref="D123" r:id="rId170" xr:uid="{0F0AF15C-9FD9-45C0-BBE5-863DF3C4DAFE}"/>
  </hyperlinks>
  <pageMargins left="0.7" right="0.7" top="0.75" bottom="0.75" header="0.3" footer="0.3"/>
  <pageSetup orientation="portrait" r:id="rId171"/>
  <headerFooter>
    <oddHeader>&amp;C&amp;"Calibri"&amp;10&amp;K000000OFFICIAL (CLOSED) \ NON-SENSITIVE&amp;1#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2865-F328-4D5F-AABF-4047285DF808}">
  <dimension ref="A1:D20"/>
  <sheetViews>
    <sheetView zoomScale="80" zoomScaleNormal="80" workbookViewId="0">
      <selection activeCell="B25" sqref="B25"/>
    </sheetView>
  </sheetViews>
  <sheetFormatPr defaultColWidth="17.6640625" defaultRowHeight="13.8" x14ac:dyDescent="0.3"/>
  <cols>
    <col min="1" max="1" width="5.33203125" style="58" bestFit="1" customWidth="1"/>
    <col min="2" max="2" width="85.6640625" style="58" bestFit="1" customWidth="1"/>
    <col min="3" max="3" width="18.21875" style="58" bestFit="1" customWidth="1"/>
    <col min="4" max="4" width="50.109375" style="58" customWidth="1"/>
    <col min="5" max="16384" width="17.6640625" style="58"/>
  </cols>
  <sheetData>
    <row r="1" spans="1:4" x14ac:dyDescent="0.3">
      <c r="A1" s="13"/>
      <c r="B1" s="64" t="s">
        <v>571</v>
      </c>
    </row>
    <row r="2" spans="1:4" ht="16.2" customHeight="1" x14ac:dyDescent="0.3">
      <c r="A2" s="65" t="s">
        <v>569</v>
      </c>
      <c r="B2" s="66" t="s">
        <v>572</v>
      </c>
    </row>
    <row r="3" spans="1:4" x14ac:dyDescent="0.3">
      <c r="A3" s="65" t="s">
        <v>570</v>
      </c>
      <c r="B3" s="66" t="s">
        <v>568</v>
      </c>
    </row>
    <row r="5" spans="1:4" x14ac:dyDescent="0.3">
      <c r="A5" s="1" t="s">
        <v>0</v>
      </c>
      <c r="B5" s="62" t="s">
        <v>564</v>
      </c>
      <c r="C5" s="62" t="s">
        <v>565</v>
      </c>
      <c r="D5" s="63" t="s">
        <v>535</v>
      </c>
    </row>
    <row r="6" spans="1:4" x14ac:dyDescent="0.25">
      <c r="A6" s="9">
        <v>1</v>
      </c>
      <c r="B6" s="9" t="s">
        <v>536</v>
      </c>
      <c r="C6" s="9" t="s">
        <v>8</v>
      </c>
      <c r="D6" s="67" t="s">
        <v>566</v>
      </c>
    </row>
    <row r="7" spans="1:4" x14ac:dyDescent="0.25">
      <c r="A7" s="59">
        <v>1.1000000000000001</v>
      </c>
      <c r="B7" s="60" t="s">
        <v>537</v>
      </c>
      <c r="C7" s="60" t="s">
        <v>8</v>
      </c>
      <c r="D7" s="68" t="s">
        <v>538</v>
      </c>
    </row>
    <row r="8" spans="1:4" x14ac:dyDescent="0.25">
      <c r="A8" s="60">
        <v>1.2</v>
      </c>
      <c r="B8" s="60" t="s">
        <v>539</v>
      </c>
      <c r="C8" s="60" t="s">
        <v>8</v>
      </c>
      <c r="D8" s="68" t="s">
        <v>540</v>
      </c>
    </row>
    <row r="9" spans="1:4" x14ac:dyDescent="0.25">
      <c r="A9" s="60">
        <v>1.3</v>
      </c>
      <c r="B9" s="60" t="s">
        <v>541</v>
      </c>
      <c r="C9" s="60" t="s">
        <v>8</v>
      </c>
      <c r="D9" s="68" t="s">
        <v>542</v>
      </c>
    </row>
    <row r="10" spans="1:4" x14ac:dyDescent="0.25">
      <c r="A10" s="60">
        <v>1.4</v>
      </c>
      <c r="B10" s="60" t="s">
        <v>559</v>
      </c>
      <c r="C10" s="60" t="s">
        <v>8</v>
      </c>
      <c r="D10" s="68" t="s">
        <v>558</v>
      </c>
    </row>
    <row r="11" spans="1:4" x14ac:dyDescent="0.25">
      <c r="A11" s="60">
        <v>1.5</v>
      </c>
      <c r="B11" s="60" t="s">
        <v>543</v>
      </c>
      <c r="C11" s="60" t="s">
        <v>8</v>
      </c>
      <c r="D11" s="68" t="s">
        <v>544</v>
      </c>
    </row>
    <row r="12" spans="1:4" x14ac:dyDescent="0.25">
      <c r="A12" s="60">
        <v>1.6</v>
      </c>
      <c r="B12" s="61" t="s">
        <v>560</v>
      </c>
      <c r="C12" s="60" t="s">
        <v>8</v>
      </c>
      <c r="D12" s="68" t="s">
        <v>561</v>
      </c>
    </row>
    <row r="13" spans="1:4" x14ac:dyDescent="0.25">
      <c r="A13" s="9">
        <v>2</v>
      </c>
      <c r="B13" s="9" t="s">
        <v>545</v>
      </c>
      <c r="C13" s="9" t="s">
        <v>213</v>
      </c>
      <c r="D13" s="67" t="s">
        <v>567</v>
      </c>
    </row>
    <row r="14" spans="1:4" x14ac:dyDescent="0.25">
      <c r="A14" s="59">
        <v>2.1</v>
      </c>
      <c r="B14" s="59" t="s">
        <v>546</v>
      </c>
      <c r="C14" s="60" t="s">
        <v>213</v>
      </c>
      <c r="D14" s="68" t="s">
        <v>547</v>
      </c>
    </row>
    <row r="15" spans="1:4" x14ac:dyDescent="0.25">
      <c r="A15" s="59">
        <v>2.2000000000000002</v>
      </c>
      <c r="B15" s="59" t="s">
        <v>548</v>
      </c>
      <c r="C15" s="60" t="s">
        <v>213</v>
      </c>
      <c r="D15" s="68" t="s">
        <v>549</v>
      </c>
    </row>
    <row r="16" spans="1:4" x14ac:dyDescent="0.25">
      <c r="A16" s="59">
        <v>2.2999999999999998</v>
      </c>
      <c r="B16" s="59" t="s">
        <v>550</v>
      </c>
      <c r="C16" s="59" t="s">
        <v>213</v>
      </c>
      <c r="D16" s="68" t="s">
        <v>551</v>
      </c>
    </row>
    <row r="17" spans="1:4" x14ac:dyDescent="0.25">
      <c r="A17" s="59">
        <v>2.4</v>
      </c>
      <c r="B17" s="59" t="s">
        <v>552</v>
      </c>
      <c r="C17" s="60" t="s">
        <v>213</v>
      </c>
      <c r="D17" s="68" t="s">
        <v>553</v>
      </c>
    </row>
    <row r="18" spans="1:4" x14ac:dyDescent="0.25">
      <c r="A18" s="59">
        <v>2.5</v>
      </c>
      <c r="B18" s="59" t="s">
        <v>554</v>
      </c>
      <c r="C18" s="59" t="s">
        <v>213</v>
      </c>
      <c r="D18" s="68" t="s">
        <v>555</v>
      </c>
    </row>
    <row r="19" spans="1:4" x14ac:dyDescent="0.25">
      <c r="A19" s="59">
        <v>2.6</v>
      </c>
      <c r="B19" s="59" t="s">
        <v>556</v>
      </c>
      <c r="C19" s="59" t="s">
        <v>213</v>
      </c>
      <c r="D19" s="68" t="s">
        <v>557</v>
      </c>
    </row>
    <row r="20" spans="1:4" x14ac:dyDescent="0.3">
      <c r="A20" s="59">
        <v>2.7</v>
      </c>
      <c r="B20" s="59" t="s">
        <v>562</v>
      </c>
      <c r="C20" s="59" t="s">
        <v>213</v>
      </c>
      <c r="D20" s="69" t="s">
        <v>563</v>
      </c>
    </row>
  </sheetData>
  <hyperlinks>
    <hyperlink ref="D6" r:id="rId1" xr:uid="{F7E7AEBE-C282-47EF-A3AE-A9638C329EE2}"/>
    <hyperlink ref="D7" r:id="rId2" xr:uid="{CE70AB6D-827B-42BD-BC1D-47E893052811}"/>
    <hyperlink ref="D8" r:id="rId3" xr:uid="{DA816D33-5352-4072-837B-6B3A2C5B11E8}"/>
    <hyperlink ref="D9" r:id="rId4" xr:uid="{9A5CE3F9-BB89-4FBF-A790-91DAFF20073A}"/>
    <hyperlink ref="D10" r:id="rId5" xr:uid="{126CEA9B-60CB-48FC-9BD5-F58E2FC78CFA}"/>
    <hyperlink ref="D11" r:id="rId6" xr:uid="{15E9405B-342C-4379-98D9-7F18CFB67858}"/>
    <hyperlink ref="D12" r:id="rId7" xr:uid="{A0A93B17-D42B-4CE9-85FA-9AFCAA1E63E8}"/>
    <hyperlink ref="D14" r:id="rId8" xr:uid="{6D3B8C9A-A08D-4494-8DB6-404D56DCF8C2}"/>
    <hyperlink ref="D16" r:id="rId9" xr:uid="{7232B8C1-DE89-4306-A27E-698FCC187B91}"/>
    <hyperlink ref="D18" r:id="rId10" xr:uid="{D022BEB6-12E3-401C-BA22-F10A9CD0B95C}"/>
    <hyperlink ref="D20" r:id="rId11" xr:uid="{BF2B2E7A-5CFD-4213-9AC6-D09453A9E175}"/>
    <hyperlink ref="D13" r:id="rId12" xr:uid="{99881681-9990-4A1F-8247-204FDECB9172}"/>
    <hyperlink ref="D15" r:id="rId13" xr:uid="{CB18851F-6270-4FBA-9BC0-BDBB7A4301B9}"/>
    <hyperlink ref="D17" r:id="rId14" xr:uid="{54A75140-17C6-405B-B272-3517E44CB4F4}"/>
    <hyperlink ref="D19" r:id="rId15" xr:uid="{74332896-352C-45F0-A660-AC7BAD9EA2C2}"/>
  </hyperlinks>
  <pageMargins left="0.7" right="0.7" top="0.75" bottom="0.75" header="0.3" footer="0.3"/>
  <pageSetup orientation="portrait" r:id="rId16"/>
  <headerFooter>
    <oddHeader>&amp;C&amp;"Calibri"&amp;10&amp;K000000OFFICIAL (CLOSED) \ NON-SENSITIVE&amp;1#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F60DBE1706D74B9448F7F166E41123" ma:contentTypeVersion="18" ma:contentTypeDescription="Create a new document." ma:contentTypeScope="" ma:versionID="3670757eafaf96606573c18bc3c66296">
  <xsd:schema xmlns:xsd="http://www.w3.org/2001/XMLSchema" xmlns:xs="http://www.w3.org/2001/XMLSchema" xmlns:p="http://schemas.microsoft.com/office/2006/metadata/properties" xmlns:ns1="http://schemas.microsoft.com/sharepoint/v3" xmlns:ns3="7dda561f-03fb-40ce-a06c-8fcaa86f6313" xmlns:ns4="f3a0753f-7971-4ec5-b30d-cb4e6f99b9cd" targetNamespace="http://schemas.microsoft.com/office/2006/metadata/properties" ma:root="true" ma:fieldsID="482a4ee526ca4f12054841aac8e59570" ns1:_="" ns3:_="" ns4:_="">
    <xsd:import namespace="http://schemas.microsoft.com/sharepoint/v3"/>
    <xsd:import namespace="7dda561f-03fb-40ce-a06c-8fcaa86f6313"/>
    <xsd:import namespace="f3a0753f-7971-4ec5-b30d-cb4e6f99b9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a561f-03fb-40ce-a06c-8fcaa86f63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0753f-7971-4ec5-b30d-cb4e6f99b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1819F9-DC75-45A1-B9D9-6C2998E0F3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B655F3-507A-4CE2-8C34-28B150E6C04F}">
  <ds:schemaRefs>
    <ds:schemaRef ds:uri="7dda561f-03fb-40ce-a06c-8fcaa86f6313"/>
    <ds:schemaRef ds:uri="f3a0753f-7971-4ec5-b30d-cb4e6f99b9cd"/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547F94-46C0-404D-B0ED-1E9443936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da561f-03fb-40ce-a06c-8fcaa86f6313"/>
    <ds:schemaRef ds:uri="f3a0753f-7971-4ec5-b30d-cb4e6f99b9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 Learning Courses</vt:lpstr>
      <vt:lpstr>MarketPlace Courses</vt:lpstr>
    </vt:vector>
  </TitlesOfParts>
  <Company>Republic Polytechnic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Loh (RP)</dc:creator>
  <cp:lastModifiedBy>Joyce Loh (RP)</cp:lastModifiedBy>
  <dcterms:created xsi:type="dcterms:W3CDTF">2022-03-22T05:45:22Z</dcterms:created>
  <dcterms:modified xsi:type="dcterms:W3CDTF">2022-03-30T07:03:09Z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0x010100F8F60DBE1706D74B9448F7F166E41123</vt:lpwstr>
  </property>
  <property fmtid="{D5CDD505-2E9C-101B-9397-08002B2CF9AE}" pid="3" name="MSIP_Label_b70f6a2e-9a0b-44bc-9fcb-55781401e2f0_Enabled">
    <vt:lpwstr>true</vt:lpwstr>
  </property>
  <property fmtid="{D5CDD505-2E9C-101B-9397-08002B2CF9AE}" pid="4" name="MSIP_Label_b70f6a2e-9a0b-44bc-9fcb-55781401e2f0_SetDate">
    <vt:lpwstr>2022-03-30T07:03:09Z</vt:lpwstr>
  </property>
  <property fmtid="{D5CDD505-2E9C-101B-9397-08002B2CF9AE}" pid="5" name="MSIP_Label_b70f6a2e-9a0b-44bc-9fcb-55781401e2f0_Method">
    <vt:lpwstr>Privileged</vt:lpwstr>
  </property>
  <property fmtid="{D5CDD505-2E9C-101B-9397-08002B2CF9AE}" pid="6" name="MSIP_Label_b70f6a2e-9a0b-44bc-9fcb-55781401e2f0_Name">
    <vt:lpwstr>NON-SENSITIVE</vt:lpwstr>
  </property>
  <property fmtid="{D5CDD505-2E9C-101B-9397-08002B2CF9AE}" pid="7" name="MSIP_Label_b70f6a2e-9a0b-44bc-9fcb-55781401e2f0_SiteId">
    <vt:lpwstr>f688b0d0-79f0-40a4-8644-35fcdee9d0f3</vt:lpwstr>
  </property>
  <property fmtid="{D5CDD505-2E9C-101B-9397-08002B2CF9AE}" pid="8" name="MSIP_Label_b70f6a2e-9a0b-44bc-9fcb-55781401e2f0_ActionId">
    <vt:lpwstr>5ab12526-4712-49b0-8807-ffc5487f3165</vt:lpwstr>
  </property>
  <property fmtid="{D5CDD505-2E9C-101B-9397-08002B2CF9AE}" pid="9" name="MSIP_Label_b70f6a2e-9a0b-44bc-9fcb-55781401e2f0_ContentBits">
    <vt:lpwstr>1</vt:lpwstr>
  </property>
</Properties>
</file>